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9730" yWindow="140" windowWidth="19420" windowHeight="12110" activeTab="4"/>
  </bookViews>
  <sheets>
    <sheet name="RETKOM" sheetId="1" r:id="rId1"/>
    <sheet name="Nordisk språk" sheetId="2" r:id="rId2"/>
    <sheet name="NOR-litt" sheetId="4" r:id="rId3"/>
    <sheet name="LING" sheetId="3" r:id="rId4"/>
    <sheet name="Middelalder" sheetId="5" r:id="rId5"/>
  </sheets>
  <definedNames>
    <definedName name="_xlnm.Print_Area" localSheetId="1">'Nordisk språk'!$A$1:$I$75</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3" l="1"/>
  <c r="H40" i="4"/>
  <c r="H15" i="3"/>
  <c r="H25" i="5"/>
  <c r="G25" i="5"/>
  <c r="H49" i="2"/>
  <c r="G31" i="1"/>
  <c r="G30" i="1"/>
  <c r="G17" i="1"/>
  <c r="H13" i="5"/>
  <c r="G13" i="5"/>
  <c r="H28" i="3"/>
  <c r="H14" i="3"/>
  <c r="G28" i="3"/>
  <c r="H39" i="4"/>
  <c r="H38" i="4"/>
  <c r="H37" i="4"/>
  <c r="H36" i="4"/>
  <c r="H21" i="4"/>
  <c r="H20" i="4"/>
  <c r="H19" i="4"/>
  <c r="H18" i="4"/>
  <c r="G40" i="4"/>
  <c r="G22" i="4"/>
  <c r="H17" i="1"/>
  <c r="H22" i="4"/>
  <c r="G49" i="2"/>
  <c r="H48" i="2"/>
  <c r="H47" i="2"/>
  <c r="H45" i="2"/>
  <c r="H44" i="2"/>
  <c r="H43" i="2"/>
  <c r="H42" i="2"/>
  <c r="G28" i="2"/>
  <c r="H27" i="2"/>
  <c r="H26" i="2"/>
  <c r="H24" i="2"/>
  <c r="H23" i="2"/>
  <c r="H22" i="2"/>
  <c r="H21" i="2"/>
  <c r="H26" i="1"/>
  <c r="H30" i="1"/>
  <c r="G26" i="5"/>
  <c r="H29" i="3"/>
  <c r="G29" i="3"/>
  <c r="H32" i="3"/>
  <c r="G41" i="4"/>
  <c r="H41" i="4"/>
  <c r="H44" i="4"/>
  <c r="G50" i="2"/>
  <c r="H16" i="2"/>
  <c r="H11" i="2"/>
  <c r="H28" i="2"/>
  <c r="H50" i="2"/>
  <c r="H52" i="2"/>
  <c r="H31" i="1"/>
  <c r="H34" i="1"/>
  <c r="H26" i="5"/>
  <c r="H29" i="5"/>
</calcChain>
</file>

<file path=xl/comments1.xml><?xml version="1.0" encoding="utf-8"?>
<comments xmlns="http://schemas.openxmlformats.org/spreadsheetml/2006/main">
  <authors>
    <author>Ingebjørg Tonne</author>
  </authors>
  <commentList>
    <comment ref="B38" authorId="0">
      <text>
        <r>
          <rPr>
            <b/>
            <sz val="9"/>
            <color indexed="81"/>
            <rFont val="Tahoma"/>
            <charset val="1"/>
          </rPr>
          <t>Ingebjørg Tonne:</t>
        </r>
        <r>
          <rPr>
            <sz val="9"/>
            <color indexed="81"/>
            <rFont val="Tahoma"/>
            <charset val="1"/>
          </rPr>
          <t xml:space="preserve">
Oppstart aug 2016</t>
        </r>
      </text>
    </comment>
    <comment ref="B40" authorId="0">
      <text>
        <r>
          <rPr>
            <b/>
            <sz val="9"/>
            <color indexed="81"/>
            <rFont val="Tahoma"/>
            <charset val="1"/>
          </rPr>
          <t>Ingebjørg Tonne:</t>
        </r>
        <r>
          <rPr>
            <sz val="9"/>
            <color indexed="81"/>
            <rFont val="Tahoma"/>
            <charset val="1"/>
          </rPr>
          <t xml:space="preserve">
overtimer og ingen undervisning minst ut 2017, lite etter det (frikjøp Multiling)</t>
        </r>
      </text>
    </comment>
  </commentList>
</comments>
</file>

<file path=xl/comments2.xml><?xml version="1.0" encoding="utf-8"?>
<comments xmlns="http://schemas.openxmlformats.org/spreadsheetml/2006/main">
  <authors>
    <author>Ingebjørg Tonne</author>
  </authors>
  <commentList>
    <comment ref="C55" authorId="0">
      <text>
        <r>
          <rPr>
            <b/>
            <sz val="9"/>
            <color indexed="81"/>
            <rFont val="Tahoma"/>
            <charset val="1"/>
          </rPr>
          <t>Ingebjørg Tonne:</t>
        </r>
        <r>
          <rPr>
            <sz val="9"/>
            <color indexed="81"/>
            <rFont val="Tahoma"/>
            <charset val="1"/>
          </rPr>
          <t xml:space="preserve">
Permisjon i 2016</t>
        </r>
      </text>
    </comment>
    <comment ref="B59" authorId="0">
      <text>
        <r>
          <rPr>
            <b/>
            <sz val="9"/>
            <color indexed="81"/>
            <rFont val="Tahoma"/>
            <charset val="1"/>
          </rPr>
          <t>Ingebjørg Tonne:</t>
        </r>
        <r>
          <rPr>
            <sz val="9"/>
            <color indexed="81"/>
            <rFont val="Tahoma"/>
            <charset val="1"/>
          </rPr>
          <t xml:space="preserve">
Fullt frikjøp Multiling ut Multiling-perioden + ett - to semestre.</t>
        </r>
      </text>
    </comment>
    <comment ref="C61" authorId="0">
      <text>
        <r>
          <rPr>
            <b/>
            <sz val="9"/>
            <color indexed="81"/>
            <rFont val="Tahoma"/>
            <charset val="1"/>
          </rPr>
          <t>Ingebjørg Tonne:</t>
        </r>
        <r>
          <rPr>
            <sz val="9"/>
            <color indexed="81"/>
            <rFont val="Tahoma"/>
            <charset val="1"/>
          </rPr>
          <t xml:space="preserve">
overtimer og forskningsfri fram til pensjon.</t>
        </r>
      </text>
    </comment>
    <comment ref="C65" authorId="0">
      <text>
        <r>
          <rPr>
            <b/>
            <sz val="9"/>
            <color indexed="81"/>
            <rFont val="Tahoma"/>
            <charset val="1"/>
          </rPr>
          <t>Ingebjørg Tonne:</t>
        </r>
        <r>
          <rPr>
            <sz val="9"/>
            <color indexed="81"/>
            <rFont val="Tahoma"/>
            <charset val="1"/>
          </rPr>
          <t xml:space="preserve">
Oppstart januar 2017</t>
        </r>
      </text>
    </comment>
  </commentList>
</comments>
</file>

<file path=xl/comments3.xml><?xml version="1.0" encoding="utf-8"?>
<comments xmlns="http://schemas.openxmlformats.org/spreadsheetml/2006/main">
  <authors>
    <author>Ingebjørg Tonne</author>
  </authors>
  <commentList>
    <comment ref="B48" authorId="0">
      <text>
        <r>
          <rPr>
            <b/>
            <sz val="9"/>
            <color indexed="81"/>
            <rFont val="Tahoma"/>
            <charset val="1"/>
          </rPr>
          <t>Ingebjørg Tonne:</t>
        </r>
        <r>
          <rPr>
            <sz val="9"/>
            <color indexed="81"/>
            <rFont val="Tahoma"/>
            <charset val="1"/>
          </rPr>
          <t xml:space="preserve">
Oppstart Aug 2016</t>
        </r>
      </text>
    </comment>
  </commentList>
</comments>
</file>

<file path=xl/comments4.xml><?xml version="1.0" encoding="utf-8"?>
<comments xmlns="http://schemas.openxmlformats.org/spreadsheetml/2006/main">
  <authors>
    <author>Ingebjørg Tonne</author>
  </authors>
  <commentList>
    <comment ref="B36" authorId="0">
      <text>
        <r>
          <rPr>
            <b/>
            <sz val="9"/>
            <color indexed="81"/>
            <rFont val="Tahoma"/>
            <charset val="1"/>
          </rPr>
          <t>Ingebjørg Tonne:</t>
        </r>
        <r>
          <rPr>
            <sz val="9"/>
            <color indexed="81"/>
            <rFont val="Tahoma"/>
            <charset val="1"/>
          </rPr>
          <t xml:space="preserve">
Oppstart mai 2016</t>
        </r>
      </text>
    </comment>
    <comment ref="B37" authorId="0">
      <text>
        <r>
          <rPr>
            <b/>
            <sz val="9"/>
            <color indexed="81"/>
            <rFont val="Tahoma"/>
            <charset val="1"/>
          </rPr>
          <t>Ingebjørg Tonne:</t>
        </r>
        <r>
          <rPr>
            <sz val="9"/>
            <color indexed="81"/>
            <rFont val="Tahoma"/>
            <charset val="1"/>
          </rPr>
          <t xml:space="preserve">
Oppstart mai 2016</t>
        </r>
      </text>
    </comment>
  </commentList>
</comments>
</file>

<file path=xl/comments5.xml><?xml version="1.0" encoding="utf-8"?>
<comments xmlns="http://schemas.openxmlformats.org/spreadsheetml/2006/main">
  <authors>
    <author>Ingebjørg Tonne</author>
  </authors>
  <commentList>
    <comment ref="B33" authorId="0">
      <text>
        <r>
          <rPr>
            <b/>
            <sz val="9"/>
            <color indexed="81"/>
            <rFont val="Tahoma"/>
            <charset val="1"/>
          </rPr>
          <t>Ingebjørg Tonne:</t>
        </r>
        <r>
          <rPr>
            <sz val="9"/>
            <color indexed="81"/>
            <rFont val="Tahoma"/>
            <charset val="1"/>
          </rPr>
          <t xml:space="preserve">
Oppstart 2017</t>
        </r>
      </text>
    </comment>
  </commentList>
</comments>
</file>

<file path=xl/sharedStrings.xml><?xml version="1.0" encoding="utf-8"?>
<sst xmlns="http://schemas.openxmlformats.org/spreadsheetml/2006/main" count="556" uniqueCount="277">
  <si>
    <t>Emnekode</t>
  </si>
  <si>
    <t>Emne</t>
  </si>
  <si>
    <t>Studiepoeng</t>
  </si>
  <si>
    <t>Totalt antall studiepoeng</t>
  </si>
  <si>
    <t>Termin</t>
  </si>
  <si>
    <t>RETKOM1102</t>
  </si>
  <si>
    <t>NOR1108</t>
  </si>
  <si>
    <t>RETKOM2103</t>
  </si>
  <si>
    <t>RETKOM4110</t>
  </si>
  <si>
    <t>RETKOM4180</t>
  </si>
  <si>
    <t>V2016</t>
  </si>
  <si>
    <t>RETKOM4140</t>
  </si>
  <si>
    <t>RETKOM3103</t>
  </si>
  <si>
    <t>RETKOM3104</t>
  </si>
  <si>
    <t>H2016</t>
  </si>
  <si>
    <t>ARB1404</t>
  </si>
  <si>
    <t>RETKOM2160</t>
  </si>
  <si>
    <t>RETKOM4101</t>
  </si>
  <si>
    <t>RETKOM4102</t>
  </si>
  <si>
    <t>RETKOM4112</t>
  </si>
  <si>
    <t>Totalt V16:</t>
  </si>
  <si>
    <t>Totalt H16:</t>
  </si>
  <si>
    <t>Totalt 2016</t>
  </si>
  <si>
    <t>Veiledet lesning</t>
  </si>
  <si>
    <t>Retorisk fordypningsemne A</t>
  </si>
  <si>
    <t>Retorisk fordypningsemne C</t>
  </si>
  <si>
    <t>Tekst og kommunikasjon</t>
  </si>
  <si>
    <t>Norsk sakprosa</t>
  </si>
  <si>
    <t>Vitenskapsteoretisk studium</t>
  </si>
  <si>
    <t>Formidling og dialog i arbeidslivet</t>
  </si>
  <si>
    <t>14 35 46 Retorikk og språklig kommunikasjon</t>
  </si>
  <si>
    <t>Klarspråk</t>
  </si>
  <si>
    <t>Diskursanalyse</t>
  </si>
  <si>
    <t>Prosjektarbeid i retorikk</t>
  </si>
  <si>
    <t>Metoder i tekst- og kommunikasjonsforskning</t>
  </si>
  <si>
    <t>Tekstvitenskap</t>
  </si>
  <si>
    <t>Veildet lesning</t>
  </si>
  <si>
    <t>14 35 30 Nordisk språk</t>
  </si>
  <si>
    <t>NOR1100</t>
  </si>
  <si>
    <t>Norsk grammatikk</t>
  </si>
  <si>
    <t>Timekostnad</t>
  </si>
  <si>
    <t>Kostnad</t>
  </si>
  <si>
    <t>Norsk Grammatikk</t>
  </si>
  <si>
    <t>NOR1107</t>
  </si>
  <si>
    <t>NOR2111</t>
  </si>
  <si>
    <t>NOR2119/4119</t>
  </si>
  <si>
    <t>NOR2101/4103</t>
  </si>
  <si>
    <t>SPR4110</t>
  </si>
  <si>
    <t>SPR4120</t>
  </si>
  <si>
    <t>NOAS1100</t>
  </si>
  <si>
    <t>NOAS2101</t>
  </si>
  <si>
    <t>NOAS2105/4105</t>
  </si>
  <si>
    <t>NOAS2301</t>
  </si>
  <si>
    <t>NOAS4103</t>
  </si>
  <si>
    <t>LEKS1100</t>
  </si>
  <si>
    <t>NAVN2162/4162</t>
  </si>
  <si>
    <t>Innføring i norsk som andrespråk</t>
  </si>
  <si>
    <t>Norsk språkstruktur i et kontrastivt perspektiv</t>
  </si>
  <si>
    <t>Skriftkyndighet i et andrespråksperspektiv. Lesing og skriving</t>
  </si>
  <si>
    <t>Litteratur i en flerkulturell kontekst</t>
  </si>
  <si>
    <t>Grammatiske emner i et andrespråksperspektiv</t>
  </si>
  <si>
    <t>Leksikografi</t>
  </si>
  <si>
    <t>Personnavn</t>
  </si>
  <si>
    <t>Sosiolingvistikk, talemålsvariasjon og språkkontakt i Norge</t>
  </si>
  <si>
    <t>Syntaks og morfologi</t>
  </si>
  <si>
    <t>Grammatikalisering</t>
  </si>
  <si>
    <t>Indre språkhistorie</t>
  </si>
  <si>
    <t>NOAS2102</t>
  </si>
  <si>
    <t>NOAS4101</t>
  </si>
  <si>
    <t>NOAS4102</t>
  </si>
  <si>
    <t>NOR4100</t>
  </si>
  <si>
    <t>NAVN1100</t>
  </si>
  <si>
    <t>Språk og kommunikasjon i det flerkulturelle samfunnet</t>
  </si>
  <si>
    <t>Språkholdninger</t>
  </si>
  <si>
    <t>Kostnad per SP</t>
  </si>
  <si>
    <t>Andrespråksundervisning og andrespråkslæring</t>
  </si>
  <si>
    <t>Vitenskapsteori</t>
  </si>
  <si>
    <t>14 35 20 Lingvistikk inkl. EXFAC03-SPR</t>
  </si>
  <si>
    <t>NOR1300</t>
  </si>
  <si>
    <t>NOR1301</t>
  </si>
  <si>
    <t>NOR2310</t>
  </si>
  <si>
    <t>NOR2312</t>
  </si>
  <si>
    <t>NOR2320</t>
  </si>
  <si>
    <t>NOR2415</t>
  </si>
  <si>
    <t>NOR2440</t>
  </si>
  <si>
    <t>NOR4310</t>
  </si>
  <si>
    <t>NOR4312</t>
  </si>
  <si>
    <t>NOR4320</t>
  </si>
  <si>
    <t>NOR4440</t>
  </si>
  <si>
    <t>NOR4460</t>
  </si>
  <si>
    <t>Nordisk litteratur 1800-2000 (grunnkurs)</t>
  </si>
  <si>
    <t>Nordisk litteratur 1500-1800</t>
  </si>
  <si>
    <t>Nordisk, særleg norsk, barne- og ungdomslitteratur 2</t>
  </si>
  <si>
    <t>Epokestudium i nordisk litteratur A</t>
  </si>
  <si>
    <t>Scandinavian Film</t>
  </si>
  <si>
    <t>Sjangerstudium i nordisk litteratur B</t>
  </si>
  <si>
    <t>Litteraturdidaktikk</t>
  </si>
  <si>
    <t>Sjangerstudium i nordisk litteratur C</t>
  </si>
  <si>
    <t>Motiv- og temastudium i nordisk litteratur D</t>
  </si>
  <si>
    <t>Sammensatte tekster i norskfaget</t>
  </si>
  <si>
    <t>EXFAC03-NORD</t>
  </si>
  <si>
    <t>NOR1302</t>
  </si>
  <si>
    <t>NOR1403</t>
  </si>
  <si>
    <t>NOR2360</t>
  </si>
  <si>
    <t>NOR2380</t>
  </si>
  <si>
    <t>NOR2400</t>
  </si>
  <si>
    <t>NOR4340</t>
  </si>
  <si>
    <t>NOR4360</t>
  </si>
  <si>
    <t>NOR4401</t>
  </si>
  <si>
    <t>NOR4410</t>
  </si>
  <si>
    <t>NOR4450</t>
  </si>
  <si>
    <t>Examen facultatum nordiske studier</t>
  </si>
  <si>
    <t>Nordisk barne- og ungdomslitteratur 1</t>
  </si>
  <si>
    <t>Norwegian world literature</t>
  </si>
  <si>
    <t>Motiv- og temastudium i nordisk litteratur A</t>
  </si>
  <si>
    <t>Forfatterskapsstudium i nordisk litteratur A</t>
  </si>
  <si>
    <t>Litterær analyse, teori og metode i nordisk litteratur</t>
  </si>
  <si>
    <t>Motiv- og temastudium i nordisk litteratur C</t>
  </si>
  <si>
    <t>Litteraturformdlingens sjangre</t>
  </si>
  <si>
    <t>Nordisk samtidslitteratur</t>
  </si>
  <si>
    <t>Teoretiske innfallvinkler til masteroppgave i nordisk litteratur</t>
  </si>
  <si>
    <t>LING1112</t>
  </si>
  <si>
    <t>LING1113</t>
  </si>
  <si>
    <t>LING2100</t>
  </si>
  <si>
    <t>LING2111</t>
  </si>
  <si>
    <t>LING3090</t>
  </si>
  <si>
    <t>LING4130</t>
  </si>
  <si>
    <t>LING4150</t>
  </si>
  <si>
    <t>LING4181</t>
  </si>
  <si>
    <t>SPR4140</t>
  </si>
  <si>
    <t>EXFAC03-SPR</t>
  </si>
  <si>
    <t>LING1100</t>
  </si>
  <si>
    <t>LING1109</t>
  </si>
  <si>
    <t>LING1111</t>
  </si>
  <si>
    <t>LING2104</t>
  </si>
  <si>
    <t>LING4101</t>
  </si>
  <si>
    <t>LING4120</t>
  </si>
  <si>
    <t>LING4171</t>
  </si>
  <si>
    <t>LING4172</t>
  </si>
  <si>
    <t>Morfologi og syntaks</t>
  </si>
  <si>
    <t>Psykolingvistikk og sosiolingvistikk</t>
  </si>
  <si>
    <t>Semantikk og pragmatikk 2</t>
  </si>
  <si>
    <t>Språkendring og språktypologi</t>
  </si>
  <si>
    <t>Bacheloroppgave i lingvistikk</t>
  </si>
  <si>
    <t>Lingvistisk fordypningsemne B</t>
  </si>
  <si>
    <t>Språk og evolusjon</t>
  </si>
  <si>
    <t>Språkvitenskapelig metode</t>
  </si>
  <si>
    <t>Rettleia lesing i lingvistikk</t>
  </si>
  <si>
    <t>Examen facultatum, språkvitenskap</t>
  </si>
  <si>
    <t>Semantikk og pragmatikk 1</t>
  </si>
  <si>
    <t>Tospråkligheit</t>
  </si>
  <si>
    <t>Fonetikk og fonologi 1</t>
  </si>
  <si>
    <t>Morfologi og syntaks 2</t>
  </si>
  <si>
    <t>Språkvitenskapens vitenskapsteori</t>
  </si>
  <si>
    <t>Lingvistisk fordypningsemne A</t>
  </si>
  <si>
    <t>Linguistics Specialization E</t>
  </si>
  <si>
    <t>Linguistics Specialization F</t>
  </si>
  <si>
    <t>14 35 15 Middelalderstudier</t>
  </si>
  <si>
    <t>IRSK1501</t>
  </si>
  <si>
    <t>Keltisk sivilisasjon - fastlandskeltisk og øykeltisk</t>
  </si>
  <si>
    <t>IRSK2303</t>
  </si>
  <si>
    <t>Keltiske mytologiske tekster</t>
  </si>
  <si>
    <t>NFI1320</t>
  </si>
  <si>
    <t>Norrøn litteratur 1 (Nordisk litteratur fram til 1500)</t>
  </si>
  <si>
    <t>Runology – Runic Inscriptions from the Migration Period to the Viking Age</t>
  </si>
  <si>
    <t>NFI4080</t>
  </si>
  <si>
    <t>Veiledet lesning i middelalderstudier</t>
  </si>
  <si>
    <t>MAS4010</t>
  </si>
  <si>
    <t>Thesis Seminar</t>
  </si>
  <si>
    <t>IRSK1100</t>
  </si>
  <si>
    <t>Innføring i irsk</t>
  </si>
  <si>
    <t>MAS1510</t>
  </si>
  <si>
    <t>Innføring i norrøn og keltisk kultur</t>
  </si>
  <si>
    <t>MAS1511</t>
  </si>
  <si>
    <t>Norrøn og keltisk mytologi</t>
  </si>
  <si>
    <t>Runology - General Introduction</t>
  </si>
  <si>
    <t>NFI1100/4100</t>
  </si>
  <si>
    <t>NFI2101/4123</t>
  </si>
  <si>
    <t>NFI1101</t>
  </si>
  <si>
    <t>Norrøn grammatikk og eldre språkhistorie</t>
  </si>
  <si>
    <t>NFI4120</t>
  </si>
  <si>
    <t>Old Norse - language and texts</t>
  </si>
  <si>
    <t>VMS4100</t>
  </si>
  <si>
    <t>Philological theory and Method</t>
  </si>
  <si>
    <t>VMS4101</t>
  </si>
  <si>
    <t>Medieval manuscript culture</t>
  </si>
  <si>
    <t>Ansatter plikt pr. semster:</t>
  </si>
  <si>
    <t>Kjell Lars Berge</t>
  </si>
  <si>
    <t>398 timer</t>
  </si>
  <si>
    <t>Johan Tønnesson</t>
  </si>
  <si>
    <t>Marja Irmeli Etelämäki</t>
  </si>
  <si>
    <t>Inger Marie Lund</t>
  </si>
  <si>
    <t>Jan Svennevig</t>
  </si>
  <si>
    <t>199 timer (25 % , på Multiling)</t>
  </si>
  <si>
    <t>Emner markert med gult er obligatoriske emner i en eller flere studieretninger og må derfor tilbys</t>
  </si>
  <si>
    <t>Timekostnader er undervisningstimer ganger faktor, retting av obligatoriske oppgaver, sensur av eksamen og emneansvar</t>
  </si>
  <si>
    <t>Andrespråksforskning i faghistorisk lys</t>
  </si>
  <si>
    <t>Andrespråktilegnelse og andrespråkslæring</t>
  </si>
  <si>
    <t>Innføring i namnegransking</t>
  </si>
  <si>
    <t>Ida Larsson</t>
  </si>
  <si>
    <t>Torill Opsahl</t>
  </si>
  <si>
    <t>Sverre Stausland Johnsen</t>
  </si>
  <si>
    <t>Ingebjørg Tonne</t>
  </si>
  <si>
    <t>Unn Røyneland</t>
  </si>
  <si>
    <t>Bente Ailin Svendsen</t>
  </si>
  <si>
    <t>Anne Golden</t>
  </si>
  <si>
    <t>1. ny førsteamanuensis</t>
  </si>
  <si>
    <t>2. ny førsteamanuensis</t>
  </si>
  <si>
    <t>Lars Anders Kulbrandstad</t>
  </si>
  <si>
    <t>Kersti Börjars</t>
  </si>
  <si>
    <t>NOR4430</t>
  </si>
  <si>
    <t>Faghistorie og forskningspraksis i nordisk litteraturvitenskap</t>
  </si>
  <si>
    <t>Ansattes plikt pr. semester:</t>
  </si>
  <si>
    <t>Ståle Dingstad</t>
  </si>
  <si>
    <t>Marianne Egeland</t>
  </si>
  <si>
    <t>Sissel Furuseth</t>
  </si>
  <si>
    <t>Gitte Mose</t>
  </si>
  <si>
    <t>Thorstein Norheim</t>
  </si>
  <si>
    <t>Toril Steinfeld</t>
  </si>
  <si>
    <t>Elisabeth Oxfeldt</t>
  </si>
  <si>
    <t>Per Thomas Andersen</t>
  </si>
  <si>
    <t>Anne Gjelsvik</t>
  </si>
  <si>
    <t>368 timer</t>
  </si>
  <si>
    <t>Antall timer pr. semester</t>
  </si>
  <si>
    <t>14 35 40 Nordisk litteratur inkl. EXFAC03-NORD</t>
  </si>
  <si>
    <t>Helge Lødrup</t>
  </si>
  <si>
    <t>Åshild Næss</t>
  </si>
  <si>
    <t>Patrick Grosz</t>
  </si>
  <si>
    <t>Pritty Patel-Grosz</t>
  </si>
  <si>
    <t>Andreas Sveen</t>
  </si>
  <si>
    <t>Karl-Gunnar Johansson</t>
  </si>
  <si>
    <t>Jon Gunnar Jørgensen</t>
  </si>
  <si>
    <t>Jan Erik Rekdal</t>
  </si>
  <si>
    <t>Mikael Males</t>
  </si>
  <si>
    <t>Terje Spurkland</t>
  </si>
  <si>
    <t>Pádraig Ó Cearbhaill</t>
  </si>
  <si>
    <t>184 timer</t>
  </si>
  <si>
    <t>Kostnad pr SP</t>
  </si>
  <si>
    <t>I tillegg til undervisningen, det som her refereres til som "timekostnad" er det mange andre aktiviteter som trekkes av de timene de ansatte har til disposisjon hvert semester:</t>
  </si>
  <si>
    <t>85 timer (professor 2)</t>
  </si>
  <si>
    <t xml:space="preserve">Totalt antall timer: </t>
  </si>
  <si>
    <t>NOR4390</t>
  </si>
  <si>
    <t>NOR4395</t>
  </si>
  <si>
    <t>Masteroppgave i lingvistikk</t>
  </si>
  <si>
    <t>LING4190</t>
  </si>
  <si>
    <t>MAS4090</t>
  </si>
  <si>
    <t>Masteroppgave i Nordic Viking and medievel studies</t>
  </si>
  <si>
    <t>MAS4091</t>
  </si>
  <si>
    <t>Masteroppgave i nordisk, særlig norsk, litteraturvitenskap (60sp)</t>
  </si>
  <si>
    <t>Masteroppgave i nordisk, særlig norsk, litteraturvitenskap (30sp)</t>
  </si>
  <si>
    <t>Masteroppgave i nordisk, særlig norsk, litteratur og språk i Lektor- og adjunktprogrammet (60sp)</t>
  </si>
  <si>
    <t>Masteroppgave i nordisk, særlig norsk, litteratur og språk i Lektor- og adjunktprogrammet (30 sp)</t>
  </si>
  <si>
    <t>NOR4090</t>
  </si>
  <si>
    <t>NOR4091</t>
  </si>
  <si>
    <t>Masteroppgave i nordisk, særlig norsk, litteratur og språk i Lektor- og adjunktprogrammet (60 sp)</t>
  </si>
  <si>
    <t>Masteroppgave i retorikk og språklig kommunikasjon (60 sp)</t>
  </si>
  <si>
    <t>Masteroppgave i retorikk og språklig kommunikasjon (30 sp)</t>
  </si>
  <si>
    <t xml:space="preserve"> Masteroppgave i retorikk og språklig kommunikasjon (60 sp)</t>
  </si>
  <si>
    <t>RETKOM4190</t>
  </si>
  <si>
    <t>RETKOM4195</t>
  </si>
  <si>
    <t>NOAS4190</t>
  </si>
  <si>
    <t>NOAS4195</t>
  </si>
  <si>
    <t>Masteroppgave i norsk som andrespråk (60 sp)</t>
  </si>
  <si>
    <t>Masteroppgave i norsk som andrespråk (30 sp)</t>
  </si>
  <si>
    <t>NOR4190</t>
  </si>
  <si>
    <t>NOR4195</t>
  </si>
  <si>
    <t xml:space="preserve">NOR4190 </t>
  </si>
  <si>
    <t>Masteroppgave i nordisk, særlig norsk, språkvitenskap (60 sp)</t>
  </si>
  <si>
    <t>Masteroppgave i nordisk, særlig norsk, språkvitenskap (30 sp)</t>
  </si>
  <si>
    <t>Hans Olav Enger</t>
  </si>
  <si>
    <t>Ansatter plikt pr. semester:</t>
  </si>
  <si>
    <t>Nordisk, særleg norsk, barne- og ungdomslitteratur 2  (heisemne)</t>
  </si>
  <si>
    <t>Epokestudium i nordisk litteratur A (heisemne)</t>
  </si>
  <si>
    <t>Antall studenter som kvalifiserte til eksamen</t>
  </si>
  <si>
    <t>NFI4190</t>
  </si>
  <si>
    <t>Masteroppgave i norrøn filologi</t>
  </si>
  <si>
    <t>Anntall studenter som kvalifiserte til eksamen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</si>
</sst>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2"/>
      <color theme="1"/>
      <name val="Calibri"/>
      <family val="2"/>
      <scheme val="minor"/>
    </font>
    <font>
      <sz val="11"/>
      <name val="Calibri"/>
      <family val="2"/>
      <scheme val="minor"/>
    </font>
    <font>
      <b/>
      <sz val="11"/>
      <color theme="1"/>
      <name val="Calibri"/>
      <family val="2"/>
      <scheme val="minor"/>
    </font>
    <font>
      <sz val="9"/>
      <color indexed="81"/>
      <name val="Tahoma"/>
      <charset val="1"/>
    </font>
    <font>
      <b/>
      <sz val="9"/>
      <color indexed="81"/>
      <name val="Tahoma"/>
      <charset val="1"/>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0" xfId="0" applyBorder="1"/>
    <xf numFmtId="0" fontId="0" fillId="0" borderId="11" xfId="0" applyBorder="1"/>
    <xf numFmtId="0" fontId="0" fillId="0" borderId="0" xfId="0" applyFill="1" applyBorder="1"/>
    <xf numFmtId="0" fontId="0" fillId="0" borderId="12" xfId="0" applyBorder="1"/>
    <xf numFmtId="0" fontId="0" fillId="0" borderId="13" xfId="0" applyBorder="1"/>
    <xf numFmtId="0" fontId="0" fillId="0" borderId="14" xfId="0" applyBorder="1"/>
    <xf numFmtId="0" fontId="0" fillId="0" borderId="1" xfId="0" applyBorder="1"/>
    <xf numFmtId="0" fontId="0" fillId="0" borderId="1" xfId="0" applyBorder="1" applyAlignment="1">
      <alignment wrapText="1"/>
    </xf>
    <xf numFmtId="0" fontId="0" fillId="0" borderId="13" xfId="0" applyFill="1" applyBorder="1"/>
    <xf numFmtId="0" fontId="0" fillId="0" borderId="9" xfId="0" applyBorder="1"/>
    <xf numFmtId="0" fontId="1" fillId="0" borderId="0" xfId="0" applyFont="1" applyAlignment="1">
      <alignment horizontal="center"/>
    </xf>
    <xf numFmtId="0" fontId="0" fillId="0" borderId="15" xfId="0" applyBorder="1"/>
    <xf numFmtId="0" fontId="0" fillId="0" borderId="13" xfId="0" applyFont="1" applyFill="1" applyBorder="1" applyAlignment="1">
      <alignment horizontal="left"/>
    </xf>
    <xf numFmtId="0" fontId="0" fillId="0" borderId="2" xfId="0" applyFont="1" applyBorder="1"/>
    <xf numFmtId="0" fontId="0" fillId="0" borderId="4" xfId="0" applyFont="1" applyBorder="1"/>
    <xf numFmtId="0" fontId="0" fillId="0" borderId="0" xfId="0" applyFont="1" applyFill="1" applyBorder="1"/>
    <xf numFmtId="0" fontId="0" fillId="0" borderId="13" xfId="0" applyFont="1" applyFill="1" applyBorder="1"/>
    <xf numFmtId="0" fontId="0" fillId="0" borderId="12" xfId="0" applyFont="1" applyBorder="1"/>
    <xf numFmtId="0" fontId="0" fillId="0" borderId="13" xfId="0" applyFont="1" applyBorder="1" applyAlignment="1">
      <alignment horizontal="left"/>
    </xf>
    <xf numFmtId="0" fontId="0" fillId="0" borderId="5" xfId="0" applyFont="1" applyBorder="1"/>
    <xf numFmtId="0" fontId="0" fillId="0" borderId="14" xfId="0" applyFont="1" applyBorder="1"/>
    <xf numFmtId="0" fontId="0" fillId="0" borderId="13" xfId="0" applyFont="1" applyBorder="1"/>
    <xf numFmtId="0" fontId="0" fillId="0" borderId="17" xfId="0" applyFont="1" applyBorder="1"/>
    <xf numFmtId="0" fontId="0" fillId="0" borderId="7" xfId="0" applyFont="1" applyBorder="1"/>
    <xf numFmtId="0" fontId="0" fillId="0" borderId="1" xfId="0" applyFont="1" applyBorder="1" applyAlignment="1">
      <alignment wrapText="1"/>
    </xf>
    <xf numFmtId="0" fontId="0" fillId="0" borderId="8" xfId="0" applyFont="1" applyBorder="1"/>
    <xf numFmtId="0" fontId="0" fillId="0" borderId="1" xfId="0" applyFont="1" applyBorder="1"/>
    <xf numFmtId="0" fontId="0" fillId="0" borderId="0" xfId="0" applyFont="1" applyBorder="1"/>
    <xf numFmtId="0" fontId="0" fillId="0" borderId="6" xfId="0" applyFont="1" applyBorder="1"/>
    <xf numFmtId="0" fontId="0" fillId="0" borderId="9" xfId="0" applyFont="1" applyBorder="1"/>
    <xf numFmtId="0" fontId="0" fillId="0" borderId="10" xfId="0" applyFont="1" applyBorder="1"/>
    <xf numFmtId="0" fontId="0" fillId="0" borderId="15" xfId="0" applyFont="1" applyBorder="1"/>
    <xf numFmtId="0" fontId="0" fillId="0" borderId="11" xfId="0" applyFont="1" applyBorder="1"/>
    <xf numFmtId="0" fontId="2" fillId="0" borderId="4" xfId="0" applyFont="1" applyBorder="1"/>
    <xf numFmtId="0" fontId="2" fillId="0" borderId="13" xfId="0" applyFont="1" applyBorder="1"/>
    <xf numFmtId="0" fontId="2" fillId="0" borderId="4" xfId="0" applyFont="1" applyFill="1" applyBorder="1"/>
    <xf numFmtId="0" fontId="2" fillId="0" borderId="13" xfId="0" applyFont="1" applyFill="1" applyBorder="1" applyAlignment="1">
      <alignment horizontal="left"/>
    </xf>
    <xf numFmtId="0" fontId="0" fillId="0" borderId="17" xfId="0" applyBorder="1"/>
    <xf numFmtId="0" fontId="0" fillId="0" borderId="18" xfId="0" applyBorder="1"/>
    <xf numFmtId="0" fontId="0" fillId="0" borderId="6" xfId="0" applyFill="1" applyBorder="1"/>
    <xf numFmtId="0" fontId="0" fillId="2" borderId="2" xfId="0" applyFill="1" applyBorder="1"/>
    <xf numFmtId="0" fontId="0" fillId="2" borderId="12" xfId="0" applyFill="1" applyBorder="1"/>
    <xf numFmtId="0" fontId="0" fillId="2" borderId="0" xfId="0" applyFill="1" applyBorder="1"/>
    <xf numFmtId="0" fontId="0" fillId="2" borderId="12" xfId="0" applyFill="1" applyBorder="1" applyAlignment="1">
      <alignment wrapText="1"/>
    </xf>
    <xf numFmtId="0" fontId="0" fillId="2" borderId="3" xfId="0" applyFill="1" applyBorder="1"/>
    <xf numFmtId="0" fontId="0" fillId="2" borderId="4" xfId="0" applyFill="1" applyBorder="1"/>
    <xf numFmtId="0" fontId="0" fillId="2" borderId="13" xfId="0" applyFill="1" applyBorder="1"/>
    <xf numFmtId="0" fontId="2" fillId="2" borderId="0" xfId="0" applyFont="1" applyFill="1"/>
    <xf numFmtId="0" fontId="3" fillId="0" borderId="0" xfId="0" applyFont="1"/>
    <xf numFmtId="0" fontId="0" fillId="2" borderId="2" xfId="0" applyFont="1" applyFill="1" applyBorder="1"/>
    <xf numFmtId="0" fontId="0" fillId="2" borderId="12" xfId="0" applyFont="1" applyFill="1" applyBorder="1"/>
    <xf numFmtId="0" fontId="0" fillId="2" borderId="16" xfId="0" applyFont="1" applyFill="1" applyBorder="1" applyAlignment="1">
      <alignment wrapText="1"/>
    </xf>
    <xf numFmtId="0" fontId="0" fillId="2" borderId="3" xfId="0" applyFont="1" applyFill="1" applyBorder="1"/>
    <xf numFmtId="0" fontId="0" fillId="2" borderId="4" xfId="0" applyFont="1" applyFill="1" applyBorder="1"/>
    <xf numFmtId="0" fontId="2" fillId="2" borderId="4" xfId="0" applyFont="1" applyFill="1" applyBorder="1"/>
    <xf numFmtId="0" fontId="0" fillId="2" borderId="13" xfId="0" applyFont="1" applyFill="1" applyBorder="1" applyAlignment="1">
      <alignment horizontal="left"/>
    </xf>
    <xf numFmtId="0" fontId="0" fillId="2" borderId="17" xfId="0" applyFont="1" applyFill="1" applyBorder="1"/>
    <xf numFmtId="0" fontId="0" fillId="2" borderId="0" xfId="0" applyFont="1" applyFill="1" applyBorder="1"/>
    <xf numFmtId="0" fontId="0" fillId="2" borderId="13" xfId="0" applyFont="1" applyFill="1" applyBorder="1"/>
    <xf numFmtId="0" fontId="0" fillId="2" borderId="16" xfId="0" applyFont="1" applyFill="1" applyBorder="1"/>
    <xf numFmtId="0" fontId="0" fillId="2" borderId="17" xfId="0" applyFont="1" applyFill="1" applyBorder="1" applyAlignment="1">
      <alignment horizontal="left"/>
    </xf>
    <xf numFmtId="0" fontId="0" fillId="0" borderId="0" xfId="0" applyAlignment="1"/>
    <xf numFmtId="0" fontId="3" fillId="0" borderId="0" xfId="0" applyFont="1" applyAlignment="1">
      <alignment horizontal="left"/>
    </xf>
    <xf numFmtId="0" fontId="0" fillId="0" borderId="12" xfId="0" applyFill="1" applyBorder="1"/>
    <xf numFmtId="0" fontId="0" fillId="0" borderId="4" xfId="0" applyFill="1" applyBorder="1"/>
    <xf numFmtId="0" fontId="0" fillId="0" borderId="0" xfId="0"/>
    <xf numFmtId="0" fontId="0" fillId="0" borderId="0" xfId="0"/>
    <xf numFmtId="0" fontId="0" fillId="0" borderId="0" xfId="0"/>
    <xf numFmtId="0" fontId="2" fillId="0" borderId="5" xfId="0" applyFont="1" applyFill="1" applyBorder="1"/>
    <xf numFmtId="0" fontId="0" fillId="0" borderId="19" xfId="0" applyBorder="1"/>
    <xf numFmtId="0" fontId="0" fillId="0" borderId="0" xfId="0" applyBorder="1" applyAlignment="1">
      <alignment wrapText="1"/>
    </xf>
    <xf numFmtId="0" fontId="0" fillId="0" borderId="19" xfId="0" applyBorder="1" applyAlignment="1">
      <alignment wrapText="1"/>
    </xf>
    <xf numFmtId="0" fontId="0" fillId="0" borderId="14" xfId="0" applyFill="1" applyBorder="1"/>
    <xf numFmtId="0" fontId="0" fillId="0" borderId="18" xfId="0" applyFill="1" applyBorder="1"/>
    <xf numFmtId="0" fontId="0" fillId="0" borderId="1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0</xdr:colOff>
      <xdr:row>44</xdr:row>
      <xdr:rowOff>0</xdr:rowOff>
    </xdr:from>
    <xdr:ext cx="10744200" cy="436786"/>
    <xdr:sp macro="" textlink="">
      <xdr:nvSpPr>
        <xdr:cNvPr id="4" name="TextBox 3"/>
        <xdr:cNvSpPr txBox="1"/>
      </xdr:nvSpPr>
      <xdr:spPr>
        <a:xfrm>
          <a:off x="609600" y="7267575"/>
          <a:ext cx="10744200" cy="436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 tIns="28800" rtlCol="0" anchor="t" anchorCtr="0">
          <a:noAutofit/>
        </a:bodyPr>
        <a:lstStyle/>
        <a:p>
          <a:r>
            <a:rPr lang="nb-NO" sz="1100"/>
            <a:t>Undervisningskoordinator-ansvar, sensur av masteroppgaver, opprettelse av nye emner (50 timer), revisjon av emner (25 timer), veiledning Phd, doktorgradbedømmelser, opponenter, vurdering vitenskapelige stillinger, vurdering phd, instituttstyre, fakultetsstyret og diverse andre råd og komiteer.</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69</xdr:row>
      <xdr:rowOff>0</xdr:rowOff>
    </xdr:from>
    <xdr:ext cx="10744200" cy="436786"/>
    <xdr:sp macro="" textlink="">
      <xdr:nvSpPr>
        <xdr:cNvPr id="2" name="TextBox 1"/>
        <xdr:cNvSpPr txBox="1"/>
      </xdr:nvSpPr>
      <xdr:spPr>
        <a:xfrm>
          <a:off x="609600" y="7267575"/>
          <a:ext cx="10744200" cy="436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 tIns="28800" rtlCol="0" anchor="t" anchorCtr="0">
          <a:noAutofit/>
        </a:bodyPr>
        <a:lstStyle/>
        <a:p>
          <a:r>
            <a:rPr lang="nb-NO" sz="1100"/>
            <a:t>Undervisningskoordinator-ansvar, </a:t>
          </a:r>
          <a:r>
            <a:rPr lang="nb-NO" sz="1100">
              <a:solidFill>
                <a:schemeClr val="dk1"/>
              </a:solidFill>
              <a:effectLst/>
              <a:latin typeface="+mn-lt"/>
              <a:ea typeface="+mn-ea"/>
              <a:cs typeface="+mn-cs"/>
            </a:rPr>
            <a:t>sensur av masteroppgaver, </a:t>
          </a:r>
          <a:r>
            <a:rPr lang="nb-NO" sz="1100"/>
            <a:t>opprettelse av nye emner (50 timer), revisjon av emner (25 timer), veiledning Phd, doktorgradbedømmelser, opponenter, vurdering vitenskapelige stillinger, vurdering phd, instituttstyre, fakultetsstyret og diverse andre råd og komiteer.</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60</xdr:row>
      <xdr:rowOff>0</xdr:rowOff>
    </xdr:from>
    <xdr:ext cx="10744200" cy="436786"/>
    <xdr:sp macro="" textlink="">
      <xdr:nvSpPr>
        <xdr:cNvPr id="2" name="TextBox 1"/>
        <xdr:cNvSpPr txBox="1"/>
      </xdr:nvSpPr>
      <xdr:spPr>
        <a:xfrm>
          <a:off x="609600" y="7267575"/>
          <a:ext cx="10744200" cy="436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 tIns="28800" rtlCol="0" anchor="t" anchorCtr="0">
          <a:noAutofit/>
        </a:bodyPr>
        <a:lstStyle/>
        <a:p>
          <a:r>
            <a:rPr lang="nb-NO" sz="1100"/>
            <a:t>Undervisningskoordinator-ansvar, </a:t>
          </a:r>
          <a:r>
            <a:rPr lang="nb-NO" sz="1100">
              <a:solidFill>
                <a:schemeClr val="dk1"/>
              </a:solidFill>
              <a:effectLst/>
              <a:latin typeface="+mn-lt"/>
              <a:ea typeface="+mn-ea"/>
              <a:cs typeface="+mn-cs"/>
            </a:rPr>
            <a:t>sensur av masteroppgaver, </a:t>
          </a:r>
          <a:r>
            <a:rPr lang="nb-NO" sz="1100"/>
            <a:t>opprettelse av nye emner (50 timer), revisjon av emner (25 timer), veiledning Phd, doktorgradbedømmelser, opponenter, vurdering vitenskapelige stillinger, vurdering phd, instituttstyre, fakultetsstyret og diverse andre råd og komiteer.</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42</xdr:row>
      <xdr:rowOff>0</xdr:rowOff>
    </xdr:from>
    <xdr:ext cx="10744200" cy="436786"/>
    <xdr:sp macro="" textlink="">
      <xdr:nvSpPr>
        <xdr:cNvPr id="2" name="TextBox 1"/>
        <xdr:cNvSpPr txBox="1"/>
      </xdr:nvSpPr>
      <xdr:spPr>
        <a:xfrm>
          <a:off x="609600" y="7267575"/>
          <a:ext cx="10744200" cy="436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2400" tIns="28800" rtlCol="0" anchor="t" anchorCtr="0">
          <a:noAutofit/>
        </a:bodyPr>
        <a:lstStyle/>
        <a:p>
          <a:r>
            <a:rPr lang="nb-NO" sz="1100"/>
            <a:t>Undervisningskoordinator-ansvar, </a:t>
          </a:r>
          <a:r>
            <a:rPr lang="nb-NO" sz="1100">
              <a:solidFill>
                <a:schemeClr val="dk1"/>
              </a:solidFill>
              <a:effectLst/>
              <a:latin typeface="+mn-lt"/>
              <a:ea typeface="+mn-ea"/>
              <a:cs typeface="+mn-cs"/>
            </a:rPr>
            <a:t>sensur av masteroppgaver, </a:t>
          </a:r>
          <a:r>
            <a:rPr lang="nb-NO" sz="1100"/>
            <a:t>opprettelse av nye emner (50 timer), revisjon av emner (25 timer), veiledning Phd, doktorgradbedømmelser, opponenter, vurdering vitenskapelige stillinger, vurdering phd, instituttstyre, fakultetsstyret og diverse andre råd og komiteer.</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39</xdr:row>
      <xdr:rowOff>0</xdr:rowOff>
    </xdr:from>
    <xdr:ext cx="10744200" cy="436786"/>
    <xdr:sp macro="" textlink="">
      <xdr:nvSpPr>
        <xdr:cNvPr id="3" name="TextBox 2"/>
        <xdr:cNvSpPr txBox="1"/>
      </xdr:nvSpPr>
      <xdr:spPr>
        <a:xfrm>
          <a:off x="609600" y="6886575"/>
          <a:ext cx="10744200" cy="436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2400" tIns="28800" rtlCol="0" anchor="t" anchorCtr="0">
          <a:noAutofit/>
        </a:bodyPr>
        <a:lstStyle/>
        <a:p>
          <a:r>
            <a:rPr lang="nb-NO" sz="1100"/>
            <a:t>Undervisningskoordinator-ansvar, </a:t>
          </a:r>
          <a:r>
            <a:rPr lang="nb-NO" sz="1100">
              <a:solidFill>
                <a:schemeClr val="dk1"/>
              </a:solidFill>
              <a:effectLst/>
              <a:latin typeface="+mn-lt"/>
              <a:ea typeface="+mn-ea"/>
              <a:cs typeface="+mn-cs"/>
            </a:rPr>
            <a:t>sensur av masteroppgaver, </a:t>
          </a:r>
          <a:r>
            <a:rPr lang="nb-NO" sz="1100"/>
            <a:t>opprettelse av nye emner (50 timer), revisjon av emner (25 timer), veiledning Phd, doktorgradbedømmelser, opponenter, vurdering vitenskapelige stillinger, vurdering phd, instituttstyre, fakultetsstyret og diverse andre råd og komiteer.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H49"/>
  <sheetViews>
    <sheetView zoomScale="70" zoomScaleNormal="70" workbookViewId="0">
      <selection activeCell="E4" sqref="E4"/>
    </sheetView>
  </sheetViews>
  <sheetFormatPr defaultColWidth="9.1796875" defaultRowHeight="14.5" x14ac:dyDescent="0.35"/>
  <cols>
    <col min="3" max="3" width="20.54296875" customWidth="1"/>
    <col min="4" max="4" width="88.54296875" bestFit="1" customWidth="1"/>
    <col min="5" max="5" width="15.54296875" bestFit="1" customWidth="1"/>
    <col min="6" max="6" width="12.26953125" bestFit="1" customWidth="1"/>
    <col min="7" max="7" width="14.26953125" bestFit="1" customWidth="1"/>
    <col min="8" max="8" width="23.54296875" bestFit="1" customWidth="1"/>
    <col min="9" max="9" width="13.1796875" customWidth="1"/>
  </cols>
  <sheetData>
    <row r="3" spans="2:8" ht="15.5" x14ac:dyDescent="0.35">
      <c r="D3" s="19" t="s">
        <v>30</v>
      </c>
    </row>
    <row r="4" spans="2:8" ht="60" x14ac:dyDescent="0.25">
      <c r="B4" s="7" t="s">
        <v>4</v>
      </c>
      <c r="C4" s="15" t="s">
        <v>0</v>
      </c>
      <c r="D4" s="8" t="s">
        <v>1</v>
      </c>
      <c r="E4" s="16" t="s">
        <v>276</v>
      </c>
      <c r="F4" s="8" t="s">
        <v>2</v>
      </c>
      <c r="G4" s="15" t="s">
        <v>40</v>
      </c>
      <c r="H4" s="15" t="s">
        <v>3</v>
      </c>
    </row>
    <row r="5" spans="2:8" ht="15" x14ac:dyDescent="0.25">
      <c r="B5" s="49" t="s">
        <v>10</v>
      </c>
      <c r="C5" s="50" t="s">
        <v>5</v>
      </c>
      <c r="D5" s="51" t="s">
        <v>26</v>
      </c>
      <c r="E5" s="52">
        <v>98</v>
      </c>
      <c r="F5" s="53">
        <v>10</v>
      </c>
      <c r="G5" s="50">
        <v>386</v>
      </c>
      <c r="H5" s="50">
        <v>890</v>
      </c>
    </row>
    <row r="6" spans="2:8" x14ac:dyDescent="0.35">
      <c r="B6" s="3" t="s">
        <v>10</v>
      </c>
      <c r="C6" s="13" t="s">
        <v>6</v>
      </c>
      <c r="D6" s="11" t="s">
        <v>31</v>
      </c>
      <c r="E6" s="13">
        <v>30</v>
      </c>
      <c r="F6" s="4">
        <v>10</v>
      </c>
      <c r="G6" s="13">
        <v>154</v>
      </c>
      <c r="H6" s="13">
        <v>290</v>
      </c>
    </row>
    <row r="7" spans="2:8" ht="15" x14ac:dyDescent="0.25">
      <c r="B7" s="3" t="s">
        <v>10</v>
      </c>
      <c r="C7" s="13" t="s">
        <v>7</v>
      </c>
      <c r="D7" s="11" t="s">
        <v>32</v>
      </c>
      <c r="E7" s="13">
        <v>42</v>
      </c>
      <c r="F7" s="4">
        <v>10</v>
      </c>
      <c r="G7" s="13">
        <v>188.5</v>
      </c>
      <c r="H7" s="13">
        <v>390</v>
      </c>
    </row>
    <row r="8" spans="2:8" ht="15" x14ac:dyDescent="0.25">
      <c r="B8" s="3" t="s">
        <v>10</v>
      </c>
      <c r="C8" s="13" t="s">
        <v>12</v>
      </c>
      <c r="D8" s="11" t="s">
        <v>33</v>
      </c>
      <c r="E8" s="13">
        <v>3</v>
      </c>
      <c r="F8" s="4">
        <v>10</v>
      </c>
      <c r="G8" s="13">
        <v>18</v>
      </c>
      <c r="H8" s="13">
        <v>2</v>
      </c>
    </row>
    <row r="9" spans="2:8" ht="15" x14ac:dyDescent="0.25">
      <c r="B9" s="3" t="s">
        <v>10</v>
      </c>
      <c r="C9" s="13" t="s">
        <v>13</v>
      </c>
      <c r="D9" s="11" t="s">
        <v>33</v>
      </c>
      <c r="E9" s="13">
        <v>4</v>
      </c>
      <c r="F9" s="4">
        <v>10</v>
      </c>
      <c r="G9" s="13">
        <v>26</v>
      </c>
      <c r="H9" s="13">
        <v>40</v>
      </c>
    </row>
    <row r="10" spans="2:8" ht="15" x14ac:dyDescent="0.25">
      <c r="B10" s="54" t="s">
        <v>10</v>
      </c>
      <c r="C10" s="55" t="s">
        <v>8</v>
      </c>
      <c r="D10" s="51" t="s">
        <v>34</v>
      </c>
      <c r="E10" s="55">
        <v>14</v>
      </c>
      <c r="F10" s="51">
        <v>10</v>
      </c>
      <c r="G10" s="55">
        <v>143</v>
      </c>
      <c r="H10" s="55">
        <v>140</v>
      </c>
    </row>
    <row r="11" spans="2:8" ht="15" x14ac:dyDescent="0.25">
      <c r="B11" s="3" t="s">
        <v>10</v>
      </c>
      <c r="C11" s="13" t="s">
        <v>11</v>
      </c>
      <c r="D11" s="11" t="s">
        <v>35</v>
      </c>
      <c r="E11" s="13">
        <v>14</v>
      </c>
      <c r="F11" s="4">
        <v>10</v>
      </c>
      <c r="G11" s="13">
        <v>139.5</v>
      </c>
      <c r="H11" s="13">
        <v>130</v>
      </c>
    </row>
    <row r="12" spans="2:8" ht="15" x14ac:dyDescent="0.25">
      <c r="B12" s="3" t="s">
        <v>10</v>
      </c>
      <c r="C12" s="13" t="s">
        <v>9</v>
      </c>
      <c r="D12" s="11" t="s">
        <v>36</v>
      </c>
      <c r="E12" s="13">
        <v>6</v>
      </c>
      <c r="F12" s="4">
        <v>10</v>
      </c>
      <c r="G12" s="13">
        <v>64</v>
      </c>
      <c r="H12" s="13">
        <v>60</v>
      </c>
    </row>
    <row r="13" spans="2:8" s="75" customFormat="1" x14ac:dyDescent="0.35">
      <c r="B13" s="3" t="s">
        <v>10</v>
      </c>
      <c r="C13" s="13" t="s">
        <v>258</v>
      </c>
      <c r="D13" s="11" t="s">
        <v>255</v>
      </c>
      <c r="E13" s="13">
        <v>4</v>
      </c>
      <c r="F13" s="11">
        <v>60</v>
      </c>
      <c r="G13" s="13">
        <v>240</v>
      </c>
      <c r="H13" s="13">
        <v>240</v>
      </c>
    </row>
    <row r="14" spans="2:8" s="75" customFormat="1" x14ac:dyDescent="0.35">
      <c r="B14" s="3" t="s">
        <v>10</v>
      </c>
      <c r="C14" s="13" t="s">
        <v>259</v>
      </c>
      <c r="D14" s="11" t="s">
        <v>256</v>
      </c>
      <c r="E14" s="13">
        <v>0</v>
      </c>
      <c r="F14" s="11">
        <v>0</v>
      </c>
      <c r="G14" s="13">
        <v>0</v>
      </c>
      <c r="H14" s="13">
        <v>0</v>
      </c>
    </row>
    <row r="15" spans="2:8" s="75" customFormat="1" x14ac:dyDescent="0.35">
      <c r="B15" s="3" t="s">
        <v>10</v>
      </c>
      <c r="C15" s="13" t="s">
        <v>252</v>
      </c>
      <c r="D15" s="13" t="s">
        <v>254</v>
      </c>
      <c r="E15" s="13">
        <v>1</v>
      </c>
      <c r="F15" s="11">
        <v>60</v>
      </c>
      <c r="G15" s="13">
        <v>60</v>
      </c>
      <c r="H15" s="13">
        <v>60</v>
      </c>
    </row>
    <row r="16" spans="2:8" s="75" customFormat="1" x14ac:dyDescent="0.35">
      <c r="B16" s="5" t="s">
        <v>10</v>
      </c>
      <c r="C16" s="14" t="s">
        <v>253</v>
      </c>
      <c r="D16" s="14" t="s">
        <v>251</v>
      </c>
      <c r="E16" s="14">
        <v>1</v>
      </c>
      <c r="F16" s="6">
        <v>30</v>
      </c>
      <c r="G16" s="14">
        <v>30</v>
      </c>
      <c r="H16" s="13">
        <v>30</v>
      </c>
    </row>
    <row r="17" spans="2:8" x14ac:dyDescent="0.35">
      <c r="B17" s="5"/>
      <c r="C17" s="14"/>
      <c r="D17" s="6"/>
      <c r="E17" s="14"/>
      <c r="F17" s="6" t="s">
        <v>20</v>
      </c>
      <c r="G17" s="14">
        <f>G5+G6+G7+G8+G9+G10+G11+G12+G13+G14+G15+G16</f>
        <v>1449</v>
      </c>
      <c r="H17" s="15">
        <f>H5+H6+H7+H8+H9+H10+H11+H12+H13+H14+H15+H16</f>
        <v>2272</v>
      </c>
    </row>
    <row r="18" spans="2:8" x14ac:dyDescent="0.35">
      <c r="B18" s="3"/>
      <c r="C18" s="15"/>
      <c r="D18" s="4"/>
      <c r="E18" s="15"/>
      <c r="F18" s="4"/>
      <c r="G18" s="13"/>
      <c r="H18" s="15"/>
    </row>
    <row r="19" spans="2:8" x14ac:dyDescent="0.35">
      <c r="B19" s="1" t="s">
        <v>14</v>
      </c>
      <c r="C19" s="12" t="s">
        <v>15</v>
      </c>
      <c r="D19" s="2" t="s">
        <v>29</v>
      </c>
      <c r="E19" s="12">
        <v>15</v>
      </c>
      <c r="F19" s="2">
        <v>10</v>
      </c>
      <c r="G19" s="12">
        <v>132.5</v>
      </c>
      <c r="H19" s="12">
        <v>130</v>
      </c>
    </row>
    <row r="20" spans="2:8" x14ac:dyDescent="0.35">
      <c r="B20" s="3" t="s">
        <v>14</v>
      </c>
      <c r="C20" s="13" t="s">
        <v>5</v>
      </c>
      <c r="D20" s="4" t="s">
        <v>26</v>
      </c>
      <c r="E20" s="17">
        <v>142</v>
      </c>
      <c r="F20" s="11">
        <v>10</v>
      </c>
      <c r="G20" s="17">
        <v>519</v>
      </c>
      <c r="H20" s="13">
        <v>1200</v>
      </c>
    </row>
    <row r="21" spans="2:8" x14ac:dyDescent="0.35">
      <c r="B21" s="3" t="s">
        <v>14</v>
      </c>
      <c r="C21" s="13" t="s">
        <v>16</v>
      </c>
      <c r="D21" s="4" t="s">
        <v>27</v>
      </c>
      <c r="E21" s="13">
        <v>54</v>
      </c>
      <c r="F21" s="11">
        <v>10</v>
      </c>
      <c r="G21" s="17">
        <v>283</v>
      </c>
      <c r="H21" s="13">
        <v>520</v>
      </c>
    </row>
    <row r="22" spans="2:8" x14ac:dyDescent="0.35">
      <c r="B22" s="54" t="s">
        <v>14</v>
      </c>
      <c r="C22" s="55" t="s">
        <v>17</v>
      </c>
      <c r="D22" s="51" t="s">
        <v>28</v>
      </c>
      <c r="E22" s="55">
        <v>10</v>
      </c>
      <c r="F22" s="51">
        <v>10</v>
      </c>
      <c r="G22" s="55">
        <v>112</v>
      </c>
      <c r="H22" s="55">
        <v>80</v>
      </c>
    </row>
    <row r="23" spans="2:8" x14ac:dyDescent="0.35">
      <c r="B23" s="3" t="s">
        <v>14</v>
      </c>
      <c r="C23" s="13" t="s">
        <v>18</v>
      </c>
      <c r="D23" s="4" t="s">
        <v>24</v>
      </c>
      <c r="E23" s="13">
        <v>16</v>
      </c>
      <c r="F23" s="11">
        <v>10</v>
      </c>
      <c r="G23" s="17">
        <v>132.5</v>
      </c>
      <c r="H23" s="13">
        <v>100</v>
      </c>
    </row>
    <row r="24" spans="2:8" x14ac:dyDescent="0.35">
      <c r="B24" s="3" t="s">
        <v>14</v>
      </c>
      <c r="C24" s="13" t="s">
        <v>19</v>
      </c>
      <c r="D24" s="4" t="s">
        <v>25</v>
      </c>
      <c r="E24" s="13">
        <v>4</v>
      </c>
      <c r="F24" s="11">
        <v>10</v>
      </c>
      <c r="G24" s="17">
        <v>104.5</v>
      </c>
      <c r="H24" s="13">
        <v>30</v>
      </c>
    </row>
    <row r="25" spans="2:8" x14ac:dyDescent="0.35">
      <c r="B25" s="3" t="s">
        <v>14</v>
      </c>
      <c r="C25" s="13" t="s">
        <v>9</v>
      </c>
      <c r="D25" s="3" t="s">
        <v>23</v>
      </c>
      <c r="E25" s="13">
        <v>1</v>
      </c>
      <c r="F25" s="3">
        <v>10</v>
      </c>
      <c r="G25" s="13">
        <v>19</v>
      </c>
      <c r="H25" s="13">
        <v>10</v>
      </c>
    </row>
    <row r="26" spans="2:8" s="75" customFormat="1" x14ac:dyDescent="0.35">
      <c r="B26" s="3" t="s">
        <v>14</v>
      </c>
      <c r="C26" s="13" t="s">
        <v>258</v>
      </c>
      <c r="D26" s="4" t="s">
        <v>257</v>
      </c>
      <c r="E26" s="13">
        <v>0</v>
      </c>
      <c r="F26" s="73">
        <v>0</v>
      </c>
      <c r="G26" s="13">
        <v>0</v>
      </c>
      <c r="H26" s="13">
        <f t="shared" ref="H26" si="0">E26*F26</f>
        <v>0</v>
      </c>
    </row>
    <row r="27" spans="2:8" s="75" customFormat="1" x14ac:dyDescent="0.35">
      <c r="B27" s="3" t="s">
        <v>14</v>
      </c>
      <c r="C27" s="13" t="s">
        <v>259</v>
      </c>
      <c r="D27" s="4" t="s">
        <v>256</v>
      </c>
      <c r="E27" s="13">
        <v>2</v>
      </c>
      <c r="F27" s="11">
        <v>30</v>
      </c>
      <c r="G27" s="13">
        <v>60</v>
      </c>
      <c r="H27" s="13">
        <v>60</v>
      </c>
    </row>
    <row r="28" spans="2:8" s="75" customFormat="1" x14ac:dyDescent="0.35">
      <c r="B28" s="3" t="s">
        <v>14</v>
      </c>
      <c r="C28" s="13" t="s">
        <v>252</v>
      </c>
      <c r="D28" s="13" t="s">
        <v>254</v>
      </c>
      <c r="E28" s="13">
        <v>2</v>
      </c>
      <c r="F28" s="11">
        <v>60</v>
      </c>
      <c r="G28" s="13">
        <v>120</v>
      </c>
      <c r="H28" s="13">
        <v>120</v>
      </c>
    </row>
    <row r="29" spans="2:8" s="75" customFormat="1" x14ac:dyDescent="0.35">
      <c r="B29" s="5" t="s">
        <v>14</v>
      </c>
      <c r="C29" s="14" t="s">
        <v>253</v>
      </c>
      <c r="D29" s="14" t="s">
        <v>251</v>
      </c>
      <c r="E29" s="14">
        <v>1</v>
      </c>
      <c r="F29" s="6">
        <v>30</v>
      </c>
      <c r="G29" s="14">
        <v>30</v>
      </c>
      <c r="H29" s="14">
        <v>30</v>
      </c>
    </row>
    <row r="30" spans="2:8" x14ac:dyDescent="0.35">
      <c r="B30" s="5"/>
      <c r="C30" s="14"/>
      <c r="D30" s="6"/>
      <c r="E30" s="14"/>
      <c r="F30" s="6" t="s">
        <v>21</v>
      </c>
      <c r="G30" s="14">
        <f>G19+G20+G21+G22+G23+G24+G25+G26+G27+G28+G29</f>
        <v>1512.5</v>
      </c>
      <c r="H30" s="14">
        <f>H19+H20+H21+H22+H23+H24+H25+H26+H27+H28+H29</f>
        <v>2280</v>
      </c>
    </row>
    <row r="31" spans="2:8" ht="15" thickBot="1" x14ac:dyDescent="0.4">
      <c r="B31" s="18"/>
      <c r="C31" s="9"/>
      <c r="D31" s="18"/>
      <c r="E31" s="9"/>
      <c r="F31" s="20" t="s">
        <v>22</v>
      </c>
      <c r="G31" s="18">
        <f>G17+G30</f>
        <v>2961.5</v>
      </c>
      <c r="H31" s="10">
        <f>H17+H30</f>
        <v>4552</v>
      </c>
    </row>
    <row r="32" spans="2:8" ht="15" thickTop="1" x14ac:dyDescent="0.35"/>
    <row r="34" spans="2:8" x14ac:dyDescent="0.35">
      <c r="G34" t="s">
        <v>74</v>
      </c>
      <c r="H34">
        <f>G31/H31</f>
        <v>0.65059314586994732</v>
      </c>
    </row>
    <row r="35" spans="2:8" x14ac:dyDescent="0.35">
      <c r="B35" t="s">
        <v>186</v>
      </c>
    </row>
    <row r="36" spans="2:8" x14ac:dyDescent="0.35">
      <c r="B36" t="s">
        <v>187</v>
      </c>
      <c r="D36" t="s">
        <v>188</v>
      </c>
    </row>
    <row r="37" spans="2:8" x14ac:dyDescent="0.35">
      <c r="B37" t="s">
        <v>189</v>
      </c>
      <c r="D37" t="s">
        <v>188</v>
      </c>
    </row>
    <row r="38" spans="2:8" x14ac:dyDescent="0.35">
      <c r="B38" t="s">
        <v>190</v>
      </c>
      <c r="D38" t="s">
        <v>188</v>
      </c>
    </row>
    <row r="39" spans="2:8" x14ac:dyDescent="0.35">
      <c r="B39" t="s">
        <v>191</v>
      </c>
      <c r="D39" t="s">
        <v>239</v>
      </c>
    </row>
    <row r="40" spans="2:8" x14ac:dyDescent="0.35">
      <c r="B40" t="s">
        <v>192</v>
      </c>
      <c r="D40" t="s">
        <v>193</v>
      </c>
    </row>
    <row r="42" spans="2:8" x14ac:dyDescent="0.35">
      <c r="B42" s="57" t="s">
        <v>240</v>
      </c>
      <c r="C42" s="57"/>
      <c r="D42" s="71">
        <v>1478</v>
      </c>
    </row>
    <row r="44" spans="2:8" x14ac:dyDescent="0.35">
      <c r="B44" t="s">
        <v>238</v>
      </c>
    </row>
    <row r="45" spans="2:8" x14ac:dyDescent="0.35">
      <c r="B45" s="70"/>
    </row>
    <row r="46" spans="2:8" s="74" customFormat="1" x14ac:dyDescent="0.35">
      <c r="B46" s="70"/>
    </row>
    <row r="48" spans="2:8" x14ac:dyDescent="0.35">
      <c r="B48" s="56" t="s">
        <v>194</v>
      </c>
      <c r="C48" s="56"/>
      <c r="D48" s="56"/>
      <c r="E48" s="56"/>
    </row>
    <row r="49" spans="2:2" x14ac:dyDescent="0.35">
      <c r="B49" t="s">
        <v>195</v>
      </c>
    </row>
  </sheetData>
  <pageMargins left="0.7" right="0.7" top="0.75" bottom="0.75" header="0.3" footer="0.3"/>
  <pageSetup paperSize="9" scale="77"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74"/>
  <sheetViews>
    <sheetView zoomScale="60" zoomScaleNormal="60" workbookViewId="0">
      <selection activeCell="I10" sqref="I9:I10"/>
    </sheetView>
  </sheetViews>
  <sheetFormatPr defaultColWidth="9.1796875" defaultRowHeight="14.5" x14ac:dyDescent="0.35"/>
  <cols>
    <col min="2" max="2" width="7.26953125" bestFit="1" customWidth="1"/>
    <col min="3" max="3" width="16.7265625" customWidth="1"/>
    <col min="4" max="4" width="88.1796875" bestFit="1" customWidth="1"/>
    <col min="5" max="5" width="13.1796875" customWidth="1"/>
    <col min="6" max="6" width="12.26953125" bestFit="1" customWidth="1"/>
    <col min="7" max="7" width="12.26953125" customWidth="1"/>
    <col min="8" max="8" width="23.54296875" bestFit="1" customWidth="1"/>
    <col min="17" max="21" width="9.1796875" customWidth="1"/>
  </cols>
  <sheetData>
    <row r="2" spans="2:8" ht="15.5" x14ac:dyDescent="0.35">
      <c r="D2" s="19" t="s">
        <v>37</v>
      </c>
    </row>
    <row r="3" spans="2:8" ht="75" x14ac:dyDescent="0.25">
      <c r="B3" s="32" t="s">
        <v>4</v>
      </c>
      <c r="C3" s="22" t="s">
        <v>0</v>
      </c>
      <c r="D3" s="26" t="s">
        <v>1</v>
      </c>
      <c r="E3" s="33" t="s">
        <v>276</v>
      </c>
      <c r="F3" s="34" t="s">
        <v>2</v>
      </c>
      <c r="G3" s="35" t="s">
        <v>41</v>
      </c>
      <c r="H3" s="35" t="s">
        <v>3</v>
      </c>
    </row>
    <row r="4" spans="2:8" ht="15" x14ac:dyDescent="0.25">
      <c r="B4" s="58" t="s">
        <v>10</v>
      </c>
      <c r="C4" s="58" t="s">
        <v>38</v>
      </c>
      <c r="D4" s="59" t="s">
        <v>39</v>
      </c>
      <c r="E4" s="60">
        <v>138</v>
      </c>
      <c r="F4" s="61">
        <v>10</v>
      </c>
      <c r="G4" s="59">
        <v>502</v>
      </c>
      <c r="H4" s="59">
        <v>940</v>
      </c>
    </row>
    <row r="5" spans="2:8" x14ac:dyDescent="0.35">
      <c r="B5" s="62" t="s">
        <v>10</v>
      </c>
      <c r="C5" s="63" t="s">
        <v>43</v>
      </c>
      <c r="D5" s="64" t="s">
        <v>63</v>
      </c>
      <c r="E5" s="65">
        <v>47</v>
      </c>
      <c r="F5" s="66">
        <v>10</v>
      </c>
      <c r="G5" s="67">
        <v>208</v>
      </c>
      <c r="H5" s="67">
        <v>430</v>
      </c>
    </row>
    <row r="6" spans="2:8" ht="15" x14ac:dyDescent="0.25">
      <c r="B6" s="23" t="s">
        <v>10</v>
      </c>
      <c r="C6" s="42" t="s">
        <v>44</v>
      </c>
      <c r="D6" s="27" t="s">
        <v>64</v>
      </c>
      <c r="E6" s="31">
        <v>19</v>
      </c>
      <c r="F6" s="36">
        <v>10</v>
      </c>
      <c r="G6" s="30">
        <v>136</v>
      </c>
      <c r="H6" s="30">
        <v>170</v>
      </c>
    </row>
    <row r="7" spans="2:8" ht="15" x14ac:dyDescent="0.25">
      <c r="B7" s="23" t="s">
        <v>10</v>
      </c>
      <c r="C7" s="42" t="s">
        <v>45</v>
      </c>
      <c r="D7" s="43" t="s">
        <v>65</v>
      </c>
      <c r="E7" s="31">
        <v>8</v>
      </c>
      <c r="F7" s="24">
        <v>10</v>
      </c>
      <c r="G7" s="30">
        <v>122</v>
      </c>
      <c r="H7" s="30">
        <v>70</v>
      </c>
    </row>
    <row r="8" spans="2:8" x14ac:dyDescent="0.35">
      <c r="B8" s="23" t="s">
        <v>10</v>
      </c>
      <c r="C8" s="42" t="s">
        <v>46</v>
      </c>
      <c r="D8" s="21" t="s">
        <v>66</v>
      </c>
      <c r="E8" s="31">
        <v>9</v>
      </c>
      <c r="F8" s="24">
        <v>10</v>
      </c>
      <c r="G8" s="30">
        <v>142.25</v>
      </c>
      <c r="H8" s="30">
        <v>80</v>
      </c>
    </row>
    <row r="9" spans="2:8" x14ac:dyDescent="0.35">
      <c r="B9" s="23" t="s">
        <v>10</v>
      </c>
      <c r="C9" s="42" t="s">
        <v>47</v>
      </c>
      <c r="D9" s="25" t="s">
        <v>72</v>
      </c>
      <c r="E9" s="31">
        <v>11</v>
      </c>
      <c r="F9" s="24">
        <v>10</v>
      </c>
      <c r="G9" s="30">
        <v>146.75</v>
      </c>
      <c r="H9" s="30">
        <v>110</v>
      </c>
    </row>
    <row r="10" spans="2:8" x14ac:dyDescent="0.35">
      <c r="B10" s="23" t="s">
        <v>10</v>
      </c>
      <c r="C10" s="42" t="s">
        <v>48</v>
      </c>
      <c r="D10" s="25" t="s">
        <v>73</v>
      </c>
      <c r="E10" s="31">
        <v>12</v>
      </c>
      <c r="F10" s="24">
        <v>10</v>
      </c>
      <c r="G10" s="30">
        <v>164</v>
      </c>
      <c r="H10" s="30">
        <v>120</v>
      </c>
    </row>
    <row r="11" spans="2:8" ht="15" x14ac:dyDescent="0.25">
      <c r="B11" s="23"/>
      <c r="C11" s="23"/>
      <c r="D11" s="25"/>
      <c r="E11" s="31"/>
      <c r="F11" s="36"/>
      <c r="G11" s="30"/>
      <c r="H11" s="30">
        <f t="shared" ref="H11:H16" si="0">E11*F11</f>
        <v>0</v>
      </c>
    </row>
    <row r="12" spans="2:8" x14ac:dyDescent="0.35">
      <c r="B12" s="23" t="s">
        <v>10</v>
      </c>
      <c r="C12" s="23" t="s">
        <v>49</v>
      </c>
      <c r="D12" s="27" t="s">
        <v>56</v>
      </c>
      <c r="E12" s="31">
        <v>106</v>
      </c>
      <c r="F12" s="36">
        <v>10</v>
      </c>
      <c r="G12" s="30">
        <v>440.5</v>
      </c>
      <c r="H12" s="30">
        <v>940</v>
      </c>
    </row>
    <row r="13" spans="2:8" x14ac:dyDescent="0.35">
      <c r="B13" s="62" t="s">
        <v>10</v>
      </c>
      <c r="C13" s="62" t="s">
        <v>50</v>
      </c>
      <c r="D13" s="64" t="s">
        <v>57</v>
      </c>
      <c r="E13" s="65">
        <v>28</v>
      </c>
      <c r="F13" s="66">
        <v>10</v>
      </c>
      <c r="G13" s="67">
        <v>150</v>
      </c>
      <c r="H13" s="67">
        <v>250</v>
      </c>
    </row>
    <row r="14" spans="2:8" x14ac:dyDescent="0.35">
      <c r="B14" s="62" t="s">
        <v>10</v>
      </c>
      <c r="C14" s="63" t="s">
        <v>51</v>
      </c>
      <c r="D14" s="64" t="s">
        <v>58</v>
      </c>
      <c r="E14" s="65">
        <v>36</v>
      </c>
      <c r="F14" s="66">
        <v>10</v>
      </c>
      <c r="G14" s="67">
        <v>220</v>
      </c>
      <c r="H14" s="67">
        <v>320</v>
      </c>
    </row>
    <row r="15" spans="2:8" ht="15" x14ac:dyDescent="0.25">
      <c r="B15" s="62" t="s">
        <v>10</v>
      </c>
      <c r="C15" s="63" t="s">
        <v>52</v>
      </c>
      <c r="D15" s="64" t="s">
        <v>59</v>
      </c>
      <c r="E15" s="65">
        <v>35</v>
      </c>
      <c r="F15" s="66">
        <v>10</v>
      </c>
      <c r="G15" s="67">
        <v>172.75</v>
      </c>
      <c r="H15" s="67">
        <v>320</v>
      </c>
    </row>
    <row r="16" spans="2:8" x14ac:dyDescent="0.35">
      <c r="B16" s="23" t="s">
        <v>10</v>
      </c>
      <c r="C16" s="42" t="s">
        <v>53</v>
      </c>
      <c r="D16" s="27" t="s">
        <v>60</v>
      </c>
      <c r="E16" s="31">
        <v>4</v>
      </c>
      <c r="F16" s="36">
        <v>10</v>
      </c>
      <c r="G16" s="30">
        <v>103</v>
      </c>
      <c r="H16" s="30">
        <f t="shared" si="0"/>
        <v>40</v>
      </c>
    </row>
    <row r="17" spans="2:8" ht="15" x14ac:dyDescent="0.25">
      <c r="B17" s="23"/>
      <c r="C17" s="42"/>
      <c r="D17" s="27"/>
      <c r="E17" s="31"/>
      <c r="F17" s="36"/>
      <c r="G17" s="30"/>
      <c r="H17" s="30"/>
    </row>
    <row r="18" spans="2:8" ht="15" x14ac:dyDescent="0.25">
      <c r="B18" s="23" t="s">
        <v>10</v>
      </c>
      <c r="C18" s="44" t="s">
        <v>54</v>
      </c>
      <c r="D18" s="43" t="s">
        <v>61</v>
      </c>
      <c r="E18" s="31">
        <v>8</v>
      </c>
      <c r="F18" s="24">
        <v>10</v>
      </c>
      <c r="G18" s="30">
        <v>112</v>
      </c>
      <c r="H18" s="30">
        <v>80</v>
      </c>
    </row>
    <row r="19" spans="2:8" x14ac:dyDescent="0.35">
      <c r="B19" s="23" t="s">
        <v>10</v>
      </c>
      <c r="C19" s="44" t="s">
        <v>55</v>
      </c>
      <c r="D19" s="45" t="s">
        <v>62</v>
      </c>
      <c r="E19" s="31">
        <v>2</v>
      </c>
      <c r="F19" s="24">
        <v>10</v>
      </c>
      <c r="G19" s="30">
        <v>101</v>
      </c>
      <c r="H19" s="30">
        <v>20</v>
      </c>
    </row>
    <row r="20" spans="2:8" s="75" customFormat="1" x14ac:dyDescent="0.35">
      <c r="B20" s="23"/>
      <c r="C20" s="44"/>
      <c r="D20" s="45"/>
      <c r="E20" s="31"/>
      <c r="F20" s="24"/>
      <c r="G20" s="30"/>
      <c r="H20" s="30"/>
    </row>
    <row r="21" spans="2:8" s="75" customFormat="1" x14ac:dyDescent="0.35">
      <c r="B21" s="23" t="s">
        <v>10</v>
      </c>
      <c r="C21" s="44" t="s">
        <v>260</v>
      </c>
      <c r="D21" s="45" t="s">
        <v>262</v>
      </c>
      <c r="E21" s="31">
        <v>4</v>
      </c>
      <c r="F21" s="24">
        <v>60</v>
      </c>
      <c r="G21" s="30">
        <v>240</v>
      </c>
      <c r="H21" s="30">
        <f>E21*F21</f>
        <v>240</v>
      </c>
    </row>
    <row r="22" spans="2:8" s="75" customFormat="1" x14ac:dyDescent="0.35">
      <c r="B22" s="23" t="s">
        <v>10</v>
      </c>
      <c r="C22" s="44" t="s">
        <v>261</v>
      </c>
      <c r="D22" s="45" t="s">
        <v>263</v>
      </c>
      <c r="E22" s="31">
        <v>0</v>
      </c>
      <c r="F22" s="24">
        <v>0</v>
      </c>
      <c r="G22" s="30">
        <v>0</v>
      </c>
      <c r="H22" s="30">
        <f>E22*F22</f>
        <v>0</v>
      </c>
    </row>
    <row r="23" spans="2:8" s="75" customFormat="1" x14ac:dyDescent="0.35">
      <c r="B23" s="23" t="s">
        <v>10</v>
      </c>
      <c r="C23" s="44" t="s">
        <v>266</v>
      </c>
      <c r="D23" s="45" t="s">
        <v>267</v>
      </c>
      <c r="E23" s="31">
        <v>1</v>
      </c>
      <c r="F23" s="24">
        <v>60</v>
      </c>
      <c r="G23" s="30">
        <v>60</v>
      </c>
      <c r="H23" s="30">
        <f>E23*F23</f>
        <v>60</v>
      </c>
    </row>
    <row r="24" spans="2:8" s="75" customFormat="1" x14ac:dyDescent="0.35">
      <c r="B24" s="23" t="s">
        <v>10</v>
      </c>
      <c r="C24" s="44" t="s">
        <v>265</v>
      </c>
      <c r="D24" s="45" t="s">
        <v>268</v>
      </c>
      <c r="E24" s="31">
        <v>1</v>
      </c>
      <c r="F24" s="24">
        <v>30</v>
      </c>
      <c r="G24" s="30">
        <v>30</v>
      </c>
      <c r="H24" s="30">
        <f>E24*F24</f>
        <v>30</v>
      </c>
    </row>
    <row r="25" spans="2:8" s="75" customFormat="1" x14ac:dyDescent="0.35">
      <c r="B25" s="23"/>
      <c r="C25" s="44"/>
      <c r="D25" s="45"/>
      <c r="E25" s="31"/>
      <c r="F25" s="24"/>
      <c r="G25" s="30"/>
      <c r="H25" s="30"/>
    </row>
    <row r="26" spans="2:8" s="75" customFormat="1" x14ac:dyDescent="0.35">
      <c r="B26" s="23" t="s">
        <v>10</v>
      </c>
      <c r="C26" s="44" t="s">
        <v>252</v>
      </c>
      <c r="D26" s="13" t="s">
        <v>250</v>
      </c>
      <c r="E26" s="31">
        <v>2</v>
      </c>
      <c r="F26" s="24">
        <v>60</v>
      </c>
      <c r="G26" s="30">
        <v>120</v>
      </c>
      <c r="H26" s="30">
        <f>E26*F26</f>
        <v>120</v>
      </c>
    </row>
    <row r="27" spans="2:8" s="75" customFormat="1" x14ac:dyDescent="0.35">
      <c r="B27" s="23" t="s">
        <v>10</v>
      </c>
      <c r="C27" s="44" t="s">
        <v>253</v>
      </c>
      <c r="D27" s="13" t="s">
        <v>251</v>
      </c>
      <c r="E27" s="31">
        <v>0</v>
      </c>
      <c r="F27" s="24">
        <v>30</v>
      </c>
      <c r="G27" s="30">
        <v>0</v>
      </c>
      <c r="H27" s="30">
        <f>E27*F27</f>
        <v>0</v>
      </c>
    </row>
    <row r="28" spans="2:8" x14ac:dyDescent="0.35">
      <c r="B28" s="32"/>
      <c r="C28" s="32"/>
      <c r="D28" s="35"/>
      <c r="E28" s="83"/>
      <c r="F28" s="34" t="s">
        <v>20</v>
      </c>
      <c r="G28" s="35">
        <f>G4+G5+G6+G7+G8+G9+G10+G11+G12+G13+G14+G15+G16+G18+G19+G21+G22+G23+G24+G26+G27</f>
        <v>3170.25</v>
      </c>
      <c r="H28" s="35">
        <f>H4+H5+H6+H7+H8+H9+H10+H11+H12+H13+H14+H15+H16+H18+H19+H21+H22+H23+H24+H26+H27</f>
        <v>4340</v>
      </c>
    </row>
    <row r="29" spans="2:8" x14ac:dyDescent="0.35">
      <c r="B29" s="23"/>
      <c r="C29" s="23"/>
      <c r="D29" s="30"/>
      <c r="E29" s="35"/>
      <c r="F29" s="36"/>
      <c r="G29" s="30"/>
      <c r="H29" s="35"/>
    </row>
    <row r="30" spans="2:8" x14ac:dyDescent="0.35">
      <c r="B30" s="58" t="s">
        <v>14</v>
      </c>
      <c r="C30" s="59" t="s">
        <v>38</v>
      </c>
      <c r="D30" s="68" t="s">
        <v>42</v>
      </c>
      <c r="E30" s="59">
        <v>139</v>
      </c>
      <c r="F30" s="61">
        <v>10</v>
      </c>
      <c r="G30" s="59">
        <v>568</v>
      </c>
      <c r="H30" s="59">
        <v>970</v>
      </c>
    </row>
    <row r="31" spans="2:8" x14ac:dyDescent="0.35">
      <c r="B31" s="62" t="s">
        <v>14</v>
      </c>
      <c r="C31" s="67" t="s">
        <v>43</v>
      </c>
      <c r="D31" s="69" t="s">
        <v>63</v>
      </c>
      <c r="E31" s="67">
        <v>33</v>
      </c>
      <c r="F31" s="66">
        <v>10</v>
      </c>
      <c r="G31" s="67">
        <v>132</v>
      </c>
      <c r="H31" s="67">
        <v>270</v>
      </c>
    </row>
    <row r="32" spans="2:8" x14ac:dyDescent="0.35">
      <c r="B32" s="23" t="s">
        <v>14</v>
      </c>
      <c r="C32" s="21" t="s">
        <v>46</v>
      </c>
      <c r="D32" s="43" t="s">
        <v>65</v>
      </c>
      <c r="E32" s="25">
        <v>15</v>
      </c>
      <c r="F32" s="24">
        <v>10</v>
      </c>
      <c r="G32" s="25">
        <v>163.25</v>
      </c>
      <c r="H32" s="30">
        <v>90</v>
      </c>
    </row>
    <row r="33" spans="2:8" x14ac:dyDescent="0.35">
      <c r="B33" s="62" t="s">
        <v>14</v>
      </c>
      <c r="C33" s="64" t="s">
        <v>70</v>
      </c>
      <c r="D33" s="65" t="s">
        <v>76</v>
      </c>
      <c r="E33" s="67">
        <v>12</v>
      </c>
      <c r="F33" s="66">
        <v>10</v>
      </c>
      <c r="G33" s="67">
        <v>164</v>
      </c>
      <c r="H33" s="67">
        <v>100</v>
      </c>
    </row>
    <row r="34" spans="2:8" x14ac:dyDescent="0.35">
      <c r="B34" s="23"/>
      <c r="C34" s="25"/>
      <c r="D34" s="31"/>
      <c r="E34" s="25"/>
      <c r="F34" s="24"/>
      <c r="G34" s="25"/>
      <c r="H34" s="30"/>
    </row>
    <row r="35" spans="2:8" x14ac:dyDescent="0.35">
      <c r="B35" s="23" t="s">
        <v>14</v>
      </c>
      <c r="C35" s="25" t="s">
        <v>49</v>
      </c>
      <c r="D35" s="31" t="s">
        <v>56</v>
      </c>
      <c r="E35" s="25">
        <v>140</v>
      </c>
      <c r="F35" s="24">
        <v>10</v>
      </c>
      <c r="G35" s="25">
        <v>530</v>
      </c>
      <c r="H35" s="30">
        <v>1110</v>
      </c>
    </row>
    <row r="36" spans="2:8" x14ac:dyDescent="0.35">
      <c r="B36" s="62" t="s">
        <v>14</v>
      </c>
      <c r="C36" s="64" t="s">
        <v>67</v>
      </c>
      <c r="D36" s="65" t="s">
        <v>75</v>
      </c>
      <c r="E36" s="67">
        <v>67</v>
      </c>
      <c r="F36" s="66">
        <v>10</v>
      </c>
      <c r="G36" s="67">
        <v>328</v>
      </c>
      <c r="H36" s="67">
        <v>600</v>
      </c>
    </row>
    <row r="37" spans="2:8" x14ac:dyDescent="0.35">
      <c r="B37" s="62" t="s">
        <v>14</v>
      </c>
      <c r="C37" s="64" t="s">
        <v>68</v>
      </c>
      <c r="D37" s="65" t="s">
        <v>196</v>
      </c>
      <c r="E37" s="67">
        <v>9</v>
      </c>
      <c r="F37" s="66">
        <v>10</v>
      </c>
      <c r="G37" s="67">
        <v>114.25</v>
      </c>
      <c r="H37" s="67">
        <v>80</v>
      </c>
    </row>
    <row r="38" spans="2:8" x14ac:dyDescent="0.35">
      <c r="B38" s="23" t="s">
        <v>14</v>
      </c>
      <c r="C38" s="21" t="s">
        <v>69</v>
      </c>
      <c r="D38" s="31" t="s">
        <v>197</v>
      </c>
      <c r="E38" s="30">
        <v>9</v>
      </c>
      <c r="F38" s="24">
        <v>10</v>
      </c>
      <c r="G38" s="25">
        <v>114.25</v>
      </c>
      <c r="H38" s="30">
        <v>90</v>
      </c>
    </row>
    <row r="39" spans="2:8" x14ac:dyDescent="0.35">
      <c r="B39" s="23"/>
      <c r="C39" s="25"/>
      <c r="D39" s="31"/>
      <c r="E39" s="30"/>
      <c r="F39" s="24"/>
      <c r="G39" s="25"/>
      <c r="H39" s="30"/>
    </row>
    <row r="40" spans="2:8" x14ac:dyDescent="0.35">
      <c r="B40" s="30" t="s">
        <v>14</v>
      </c>
      <c r="C40" s="24" t="s">
        <v>71</v>
      </c>
      <c r="D40" s="30" t="s">
        <v>198</v>
      </c>
      <c r="E40" s="36">
        <v>5</v>
      </c>
      <c r="F40" s="30">
        <v>10</v>
      </c>
      <c r="G40" s="36">
        <v>105.25</v>
      </c>
      <c r="H40" s="30">
        <v>30</v>
      </c>
    </row>
    <row r="41" spans="2:8" s="75" customFormat="1" x14ac:dyDescent="0.35">
      <c r="B41" s="23"/>
      <c r="C41" s="25"/>
      <c r="D41" s="36"/>
      <c r="E41" s="30"/>
      <c r="F41" s="36"/>
      <c r="G41" s="30"/>
      <c r="H41" s="31"/>
    </row>
    <row r="42" spans="2:8" s="75" customFormat="1" x14ac:dyDescent="0.35">
      <c r="B42" s="23" t="s">
        <v>14</v>
      </c>
      <c r="C42" s="44" t="s">
        <v>260</v>
      </c>
      <c r="D42" s="45" t="s">
        <v>262</v>
      </c>
      <c r="E42" s="24">
        <v>3</v>
      </c>
      <c r="F42" s="30">
        <v>60</v>
      </c>
      <c r="G42" s="24">
        <v>180</v>
      </c>
      <c r="H42" s="30">
        <f>E42*F42</f>
        <v>180</v>
      </c>
    </row>
    <row r="43" spans="2:8" s="75" customFormat="1" x14ac:dyDescent="0.35">
      <c r="B43" s="23" t="s">
        <v>14</v>
      </c>
      <c r="C43" s="44" t="s">
        <v>261</v>
      </c>
      <c r="D43" s="45" t="s">
        <v>263</v>
      </c>
      <c r="E43" s="24">
        <v>0</v>
      </c>
      <c r="F43" s="30">
        <v>0</v>
      </c>
      <c r="G43" s="24">
        <v>0</v>
      </c>
      <c r="H43" s="30">
        <f>E43*F43</f>
        <v>0</v>
      </c>
    </row>
    <row r="44" spans="2:8" s="75" customFormat="1" x14ac:dyDescent="0.35">
      <c r="B44" s="23" t="s">
        <v>14</v>
      </c>
      <c r="C44" s="44" t="s">
        <v>264</v>
      </c>
      <c r="D44" s="45" t="s">
        <v>267</v>
      </c>
      <c r="E44" s="24">
        <v>2</v>
      </c>
      <c r="F44" s="30">
        <v>60</v>
      </c>
      <c r="G44" s="24">
        <v>120</v>
      </c>
      <c r="H44" s="30">
        <f>E44*F44</f>
        <v>120</v>
      </c>
    </row>
    <row r="45" spans="2:8" s="75" customFormat="1" x14ac:dyDescent="0.35">
      <c r="B45" s="23" t="s">
        <v>14</v>
      </c>
      <c r="C45" s="44" t="s">
        <v>265</v>
      </c>
      <c r="D45" s="45" t="s">
        <v>268</v>
      </c>
      <c r="E45" s="24">
        <v>0</v>
      </c>
      <c r="F45" s="30">
        <v>0</v>
      </c>
      <c r="G45" s="24">
        <v>0</v>
      </c>
      <c r="H45" s="30">
        <f>E45*F45</f>
        <v>0</v>
      </c>
    </row>
    <row r="46" spans="2:8" s="75" customFormat="1" x14ac:dyDescent="0.35">
      <c r="B46" s="23"/>
      <c r="C46" s="44"/>
      <c r="D46" s="30"/>
      <c r="E46" s="36"/>
      <c r="F46" s="30"/>
      <c r="G46" s="36"/>
      <c r="H46" s="30"/>
    </row>
    <row r="47" spans="2:8" s="75" customFormat="1" x14ac:dyDescent="0.35">
      <c r="B47" s="23" t="s">
        <v>14</v>
      </c>
      <c r="C47" s="44" t="s">
        <v>252</v>
      </c>
      <c r="D47" s="13" t="s">
        <v>250</v>
      </c>
      <c r="E47" s="24">
        <v>1</v>
      </c>
      <c r="F47" s="30">
        <v>60</v>
      </c>
      <c r="G47" s="24">
        <v>60</v>
      </c>
      <c r="H47" s="30">
        <f>E47*F47</f>
        <v>60</v>
      </c>
    </row>
    <row r="48" spans="2:8" s="75" customFormat="1" x14ac:dyDescent="0.35">
      <c r="B48" s="28" t="s">
        <v>14</v>
      </c>
      <c r="C48" s="77" t="s">
        <v>253</v>
      </c>
      <c r="D48" s="14" t="s">
        <v>251</v>
      </c>
      <c r="E48" s="37">
        <v>0</v>
      </c>
      <c r="F48" s="29">
        <v>30</v>
      </c>
      <c r="G48" s="37">
        <v>0</v>
      </c>
      <c r="H48" s="30">
        <f>E48*F48</f>
        <v>0</v>
      </c>
    </row>
    <row r="49" spans="2:8" x14ac:dyDescent="0.35">
      <c r="B49" s="28"/>
      <c r="C49" s="28"/>
      <c r="D49" s="29"/>
      <c r="E49" s="29"/>
      <c r="F49" s="37" t="s">
        <v>21</v>
      </c>
      <c r="G49" s="29">
        <f>G30+G31+G32+G33+G35+G36+G37+G38+G40+G42+G43+G44+G45+G47+G48</f>
        <v>2579</v>
      </c>
      <c r="H49" s="35">
        <f>H30+H31+H32+H33+H35+H36+H37+H38+H40+41+H42+H43+H44+H45+H46+H47+H48</f>
        <v>3741</v>
      </c>
    </row>
    <row r="50" spans="2:8" ht="15" thickBot="1" x14ac:dyDescent="0.4">
      <c r="B50" s="38"/>
      <c r="C50" s="39"/>
      <c r="D50" s="35"/>
      <c r="E50" s="39"/>
      <c r="F50" s="40" t="s">
        <v>22</v>
      </c>
      <c r="G50" s="38">
        <f>G28+G49</f>
        <v>5749.25</v>
      </c>
      <c r="H50" s="41">
        <f>H28+H49</f>
        <v>8081</v>
      </c>
    </row>
    <row r="51" spans="2:8" ht="15" thickTop="1" x14ac:dyDescent="0.35"/>
    <row r="52" spans="2:8" x14ac:dyDescent="0.35">
      <c r="G52" t="s">
        <v>237</v>
      </c>
      <c r="H52">
        <f>G50/H50</f>
        <v>0.71145279049622567</v>
      </c>
    </row>
    <row r="53" spans="2:8" x14ac:dyDescent="0.35">
      <c r="B53" t="s">
        <v>270</v>
      </c>
    </row>
    <row r="54" spans="2:8" x14ac:dyDescent="0.35">
      <c r="B54" t="s">
        <v>269</v>
      </c>
      <c r="D54" t="s">
        <v>188</v>
      </c>
    </row>
    <row r="55" spans="2:8" x14ac:dyDescent="0.35">
      <c r="B55" t="s">
        <v>199</v>
      </c>
      <c r="D55" t="s">
        <v>188</v>
      </c>
    </row>
    <row r="56" spans="2:8" x14ac:dyDescent="0.35">
      <c r="B56" t="s">
        <v>200</v>
      </c>
      <c r="D56" t="s">
        <v>188</v>
      </c>
    </row>
    <row r="57" spans="2:8" x14ac:dyDescent="0.35">
      <c r="B57" t="s">
        <v>201</v>
      </c>
      <c r="D57" t="s">
        <v>188</v>
      </c>
    </row>
    <row r="58" spans="2:8" x14ac:dyDescent="0.35">
      <c r="B58" t="s">
        <v>202</v>
      </c>
      <c r="D58" t="s">
        <v>188</v>
      </c>
    </row>
    <row r="59" spans="2:8" x14ac:dyDescent="0.35">
      <c r="B59" t="s">
        <v>203</v>
      </c>
      <c r="D59" t="s">
        <v>193</v>
      </c>
    </row>
    <row r="60" spans="2:8" x14ac:dyDescent="0.35">
      <c r="B60" t="s">
        <v>204</v>
      </c>
      <c r="D60" t="s">
        <v>193</v>
      </c>
    </row>
    <row r="61" spans="2:8" x14ac:dyDescent="0.35">
      <c r="B61" t="s">
        <v>205</v>
      </c>
      <c r="D61" t="s">
        <v>193</v>
      </c>
    </row>
    <row r="62" spans="2:8" x14ac:dyDescent="0.35">
      <c r="B62" t="s">
        <v>206</v>
      </c>
      <c r="D62" t="s">
        <v>188</v>
      </c>
    </row>
    <row r="63" spans="2:8" x14ac:dyDescent="0.35">
      <c r="B63" t="s">
        <v>207</v>
      </c>
      <c r="D63" t="s">
        <v>188</v>
      </c>
    </row>
    <row r="64" spans="2:8" x14ac:dyDescent="0.35">
      <c r="B64" t="s">
        <v>208</v>
      </c>
      <c r="D64" t="s">
        <v>239</v>
      </c>
    </row>
    <row r="65" spans="2:10" x14ac:dyDescent="0.35">
      <c r="B65" t="s">
        <v>209</v>
      </c>
      <c r="D65" t="s">
        <v>239</v>
      </c>
    </row>
    <row r="67" spans="2:10" x14ac:dyDescent="0.35">
      <c r="B67" s="57" t="s">
        <v>223</v>
      </c>
      <c r="C67" s="57"/>
      <c r="D67" s="71">
        <v>3553</v>
      </c>
    </row>
    <row r="68" spans="2:10" x14ac:dyDescent="0.35">
      <c r="B68" s="74"/>
      <c r="C68" s="74"/>
      <c r="D68" s="74"/>
      <c r="E68" s="74"/>
      <c r="F68" s="74"/>
      <c r="G68" s="74"/>
      <c r="H68" s="74"/>
      <c r="I68" s="74"/>
      <c r="J68" s="74"/>
    </row>
    <row r="69" spans="2:10" ht="14.25" customHeight="1" x14ac:dyDescent="0.35">
      <c r="B69" s="74" t="s">
        <v>238</v>
      </c>
      <c r="C69" s="74"/>
      <c r="D69" s="74"/>
      <c r="E69" s="74"/>
      <c r="F69" s="74"/>
      <c r="G69" s="74"/>
      <c r="H69" s="74"/>
      <c r="I69" s="74"/>
      <c r="J69" s="74"/>
    </row>
    <row r="70" spans="2:10" x14ac:dyDescent="0.35">
      <c r="B70" s="70"/>
      <c r="C70" s="74"/>
      <c r="D70" s="74"/>
      <c r="E70" s="74"/>
      <c r="F70" s="74"/>
      <c r="G70" s="74"/>
      <c r="H70" s="74"/>
      <c r="I70" s="74"/>
      <c r="J70" s="74"/>
    </row>
    <row r="71" spans="2:10" x14ac:dyDescent="0.35">
      <c r="B71" s="70"/>
      <c r="C71" s="74"/>
      <c r="D71" s="74"/>
      <c r="E71" s="74"/>
      <c r="F71" s="74"/>
      <c r="G71" s="74"/>
      <c r="H71" s="74"/>
      <c r="I71" s="74"/>
      <c r="J71" s="74"/>
    </row>
    <row r="72" spans="2:10" x14ac:dyDescent="0.35">
      <c r="B72" s="74"/>
      <c r="C72" s="74"/>
      <c r="D72" s="74"/>
      <c r="E72" s="74"/>
      <c r="F72" s="74"/>
      <c r="G72" s="74"/>
      <c r="H72" s="74"/>
      <c r="I72" s="74"/>
      <c r="J72" s="74"/>
    </row>
    <row r="73" spans="2:10" x14ac:dyDescent="0.35">
      <c r="B73" s="56" t="s">
        <v>194</v>
      </c>
      <c r="C73" s="56"/>
      <c r="D73" s="56"/>
      <c r="E73" s="56"/>
      <c r="F73" s="74"/>
      <c r="G73" s="74"/>
      <c r="H73" s="74"/>
      <c r="I73" s="74"/>
      <c r="J73" s="74"/>
    </row>
    <row r="74" spans="2:10" x14ac:dyDescent="0.35">
      <c r="B74" s="74" t="s">
        <v>195</v>
      </c>
      <c r="C74" s="74"/>
      <c r="D74" s="74"/>
      <c r="E74" s="74"/>
      <c r="F74" s="74"/>
      <c r="G74" s="74"/>
      <c r="H74" s="74"/>
      <c r="I74" s="74"/>
      <c r="J74" s="74"/>
    </row>
  </sheetData>
  <pageMargins left="0.7" right="0.7" top="0.75" bottom="0.75" header="0.3" footer="0.3"/>
  <pageSetup paperSize="9" scale="54"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J65"/>
  <sheetViews>
    <sheetView topLeftCell="B1" zoomScale="80" zoomScaleNormal="80" workbookViewId="0">
      <selection activeCell="G40" sqref="G40"/>
    </sheetView>
  </sheetViews>
  <sheetFormatPr defaultColWidth="9.1796875" defaultRowHeight="14.5" x14ac:dyDescent="0.35"/>
  <cols>
    <col min="2" max="2" width="9.81640625" customWidth="1"/>
    <col min="3" max="3" width="14.453125" customWidth="1"/>
    <col min="4" max="4" width="88.54296875" bestFit="1" customWidth="1"/>
    <col min="5" max="5" width="19.7265625" customWidth="1"/>
    <col min="6" max="6" width="11.453125" customWidth="1"/>
    <col min="7" max="7" width="19.54296875" customWidth="1"/>
    <col min="8" max="8" width="23.7265625" customWidth="1"/>
  </cols>
  <sheetData>
    <row r="3" spans="2:8" ht="15.75" x14ac:dyDescent="0.25">
      <c r="D3" s="19" t="s">
        <v>224</v>
      </c>
    </row>
    <row r="4" spans="2:8" ht="45" x14ac:dyDescent="0.25">
      <c r="B4" s="15" t="s">
        <v>4</v>
      </c>
      <c r="C4" s="78" t="s">
        <v>0</v>
      </c>
      <c r="D4" s="15" t="s">
        <v>1</v>
      </c>
      <c r="E4" s="80" t="s">
        <v>273</v>
      </c>
      <c r="F4" s="15" t="s">
        <v>2</v>
      </c>
      <c r="G4" s="78" t="s">
        <v>40</v>
      </c>
      <c r="H4" s="15" t="s">
        <v>3</v>
      </c>
    </row>
    <row r="5" spans="2:8" ht="15" x14ac:dyDescent="0.25">
      <c r="B5" s="13" t="s">
        <v>10</v>
      </c>
      <c r="C5" s="4" t="s">
        <v>78</v>
      </c>
      <c r="D5" s="13" t="s">
        <v>90</v>
      </c>
      <c r="E5" s="79">
        <v>98</v>
      </c>
      <c r="F5" s="13">
        <v>20</v>
      </c>
      <c r="G5" s="4">
        <v>634</v>
      </c>
      <c r="H5" s="13">
        <v>1580</v>
      </c>
    </row>
    <row r="6" spans="2:8" ht="15" x14ac:dyDescent="0.25">
      <c r="B6" s="13" t="s">
        <v>10</v>
      </c>
      <c r="C6" s="4" t="s">
        <v>79</v>
      </c>
      <c r="D6" s="17" t="s">
        <v>91</v>
      </c>
      <c r="E6" s="4">
        <v>19</v>
      </c>
      <c r="F6" s="13">
        <v>10</v>
      </c>
      <c r="G6" s="4">
        <v>145.5</v>
      </c>
      <c r="H6" s="13">
        <v>170</v>
      </c>
    </row>
    <row r="7" spans="2:8" x14ac:dyDescent="0.35">
      <c r="B7" s="13" t="s">
        <v>10</v>
      </c>
      <c r="C7" s="4" t="s">
        <v>80</v>
      </c>
      <c r="D7" s="17" t="s">
        <v>92</v>
      </c>
      <c r="E7" s="4">
        <v>13</v>
      </c>
      <c r="F7" s="13">
        <v>10</v>
      </c>
      <c r="G7" s="4">
        <v>136.5</v>
      </c>
      <c r="H7" s="13">
        <v>120</v>
      </c>
    </row>
    <row r="8" spans="2:8" ht="15" x14ac:dyDescent="0.25">
      <c r="B8" s="13" t="s">
        <v>10</v>
      </c>
      <c r="C8" s="4" t="s">
        <v>81</v>
      </c>
      <c r="D8" s="17" t="s">
        <v>99</v>
      </c>
      <c r="E8" s="4">
        <v>31</v>
      </c>
      <c r="F8" s="17">
        <v>10</v>
      </c>
      <c r="G8" s="4">
        <v>184.75</v>
      </c>
      <c r="H8" s="13">
        <v>310</v>
      </c>
    </row>
    <row r="9" spans="2:8" ht="15" x14ac:dyDescent="0.25">
      <c r="B9" s="13" t="s">
        <v>10</v>
      </c>
      <c r="C9" s="4" t="s">
        <v>82</v>
      </c>
      <c r="D9" s="17" t="s">
        <v>93</v>
      </c>
      <c r="E9" s="4">
        <v>9</v>
      </c>
      <c r="F9" s="17">
        <v>10</v>
      </c>
      <c r="G9" s="4">
        <v>89.25</v>
      </c>
      <c r="H9" s="13">
        <v>90</v>
      </c>
    </row>
    <row r="10" spans="2:8" ht="15" x14ac:dyDescent="0.25">
      <c r="B10" s="13" t="s">
        <v>10</v>
      </c>
      <c r="C10" s="4" t="s">
        <v>83</v>
      </c>
      <c r="D10" s="17" t="s">
        <v>94</v>
      </c>
      <c r="E10" s="4">
        <v>37</v>
      </c>
      <c r="F10" s="17">
        <v>10</v>
      </c>
      <c r="G10" s="4">
        <v>256</v>
      </c>
      <c r="H10" s="13">
        <v>300</v>
      </c>
    </row>
    <row r="11" spans="2:8" ht="15" x14ac:dyDescent="0.25">
      <c r="B11" s="13" t="s">
        <v>10</v>
      </c>
      <c r="C11" s="4" t="s">
        <v>84</v>
      </c>
      <c r="D11" s="17" t="s">
        <v>95</v>
      </c>
      <c r="E11" s="4">
        <v>19</v>
      </c>
      <c r="F11" s="17">
        <v>10</v>
      </c>
      <c r="G11" s="4">
        <v>157.75</v>
      </c>
      <c r="H11" s="13">
        <v>190</v>
      </c>
    </row>
    <row r="12" spans="2:8" x14ac:dyDescent="0.35">
      <c r="B12" s="13" t="s">
        <v>10</v>
      </c>
      <c r="C12" s="4" t="s">
        <v>85</v>
      </c>
      <c r="D12" s="17" t="s">
        <v>271</v>
      </c>
      <c r="E12" s="4">
        <v>10</v>
      </c>
      <c r="F12" s="17">
        <v>10</v>
      </c>
      <c r="G12" s="4">
        <v>45</v>
      </c>
      <c r="H12" s="13">
        <v>100</v>
      </c>
    </row>
    <row r="13" spans="2:8" ht="15" x14ac:dyDescent="0.25">
      <c r="B13" s="13" t="s">
        <v>10</v>
      </c>
      <c r="C13" s="4" t="s">
        <v>86</v>
      </c>
      <c r="D13" s="13" t="s">
        <v>96</v>
      </c>
      <c r="E13" s="4">
        <v>10</v>
      </c>
      <c r="F13" s="13">
        <v>10</v>
      </c>
      <c r="G13" s="4">
        <v>115.75</v>
      </c>
      <c r="H13" s="13">
        <v>90</v>
      </c>
    </row>
    <row r="14" spans="2:8" ht="15" x14ac:dyDescent="0.25">
      <c r="B14" s="55" t="s">
        <v>10</v>
      </c>
      <c r="C14" s="51" t="s">
        <v>210</v>
      </c>
      <c r="D14" s="55" t="s">
        <v>211</v>
      </c>
      <c r="E14" s="51">
        <v>19</v>
      </c>
      <c r="F14" s="55">
        <v>10</v>
      </c>
      <c r="G14" s="51">
        <v>136.75</v>
      </c>
      <c r="H14" s="55">
        <v>190</v>
      </c>
    </row>
    <row r="15" spans="2:8" x14ac:dyDescent="0.35">
      <c r="B15" s="13" t="s">
        <v>10</v>
      </c>
      <c r="C15" s="4" t="s">
        <v>87</v>
      </c>
      <c r="D15" s="13" t="s">
        <v>272</v>
      </c>
      <c r="E15" s="4">
        <v>5</v>
      </c>
      <c r="F15" s="13">
        <v>10</v>
      </c>
      <c r="G15" s="4">
        <v>31.75</v>
      </c>
      <c r="H15" s="13">
        <v>50</v>
      </c>
    </row>
    <row r="16" spans="2:8" x14ac:dyDescent="0.35">
      <c r="B16" s="13" t="s">
        <v>10</v>
      </c>
      <c r="C16" s="4" t="s">
        <v>88</v>
      </c>
      <c r="D16" s="13" t="s">
        <v>97</v>
      </c>
      <c r="E16" s="4">
        <v>8</v>
      </c>
      <c r="F16" s="13">
        <v>10</v>
      </c>
      <c r="G16" s="4">
        <v>125.25</v>
      </c>
      <c r="H16" s="13">
        <v>70</v>
      </c>
    </row>
    <row r="17" spans="2:8" x14ac:dyDescent="0.35">
      <c r="B17" s="13" t="s">
        <v>10</v>
      </c>
      <c r="C17" s="4" t="s">
        <v>89</v>
      </c>
      <c r="D17" s="13" t="s">
        <v>98</v>
      </c>
      <c r="E17" s="4">
        <v>14</v>
      </c>
      <c r="F17" s="13">
        <v>10</v>
      </c>
      <c r="G17" s="4">
        <v>145.75</v>
      </c>
      <c r="H17" s="13">
        <v>130</v>
      </c>
    </row>
    <row r="18" spans="2:8" s="76" customFormat="1" x14ac:dyDescent="0.35">
      <c r="B18" s="13" t="s">
        <v>10</v>
      </c>
      <c r="C18" s="11" t="s">
        <v>241</v>
      </c>
      <c r="D18" s="13" t="s">
        <v>248</v>
      </c>
      <c r="E18" s="11">
        <v>1</v>
      </c>
      <c r="F18" s="13">
        <v>60</v>
      </c>
      <c r="G18" s="11">
        <v>60</v>
      </c>
      <c r="H18" s="13">
        <f>E18*F18</f>
        <v>60</v>
      </c>
    </row>
    <row r="19" spans="2:8" s="76" customFormat="1" x14ac:dyDescent="0.35">
      <c r="B19" s="13" t="s">
        <v>10</v>
      </c>
      <c r="C19" s="11" t="s">
        <v>242</v>
      </c>
      <c r="D19" s="13" t="s">
        <v>249</v>
      </c>
      <c r="E19" s="11">
        <v>4</v>
      </c>
      <c r="F19" s="13">
        <v>30</v>
      </c>
      <c r="G19" s="11">
        <v>120</v>
      </c>
      <c r="H19" s="13">
        <f>E19*F19</f>
        <v>120</v>
      </c>
    </row>
    <row r="20" spans="2:8" s="76" customFormat="1" x14ac:dyDescent="0.35">
      <c r="B20" s="13" t="s">
        <v>10</v>
      </c>
      <c r="C20" s="11" t="s">
        <v>252</v>
      </c>
      <c r="D20" s="13" t="s">
        <v>250</v>
      </c>
      <c r="E20" s="11">
        <v>4</v>
      </c>
      <c r="F20" s="13">
        <v>60</v>
      </c>
      <c r="G20" s="11">
        <v>240</v>
      </c>
      <c r="H20" s="13">
        <f>E20*F20</f>
        <v>240</v>
      </c>
    </row>
    <row r="21" spans="2:8" s="76" customFormat="1" x14ac:dyDescent="0.35">
      <c r="B21" s="13" t="s">
        <v>10</v>
      </c>
      <c r="C21" s="11" t="s">
        <v>253</v>
      </c>
      <c r="D21" s="13" t="s">
        <v>251</v>
      </c>
      <c r="E21" s="11">
        <v>2</v>
      </c>
      <c r="F21" s="13">
        <v>30</v>
      </c>
      <c r="G21" s="11">
        <v>60</v>
      </c>
      <c r="H21" s="13">
        <f>E21*F21</f>
        <v>60</v>
      </c>
    </row>
    <row r="22" spans="2:8" x14ac:dyDescent="0.35">
      <c r="B22" s="14"/>
      <c r="C22" s="47"/>
      <c r="D22" s="14"/>
      <c r="E22" s="47"/>
      <c r="F22" s="14" t="s">
        <v>20</v>
      </c>
      <c r="G22" s="47">
        <f>G5+G6+G7+G8+G9+G10+G11+G12+G13+G14+G15+G16+G17+G18+G19+G20+G21</f>
        <v>2684</v>
      </c>
      <c r="H22" s="47">
        <f>H5+H6+H7+H8+H9+H10+H11+H12+H13+H14+H15+H16+H17+H18+H19+H20+H21</f>
        <v>3870</v>
      </c>
    </row>
    <row r="23" spans="2:8" x14ac:dyDescent="0.35">
      <c r="B23" s="3"/>
      <c r="C23" s="15"/>
      <c r="D23" s="4"/>
      <c r="E23" s="15"/>
      <c r="F23" s="4"/>
      <c r="G23" s="13"/>
      <c r="H23" s="15"/>
    </row>
    <row r="24" spans="2:8" x14ac:dyDescent="0.35">
      <c r="B24" s="49" t="s">
        <v>14</v>
      </c>
      <c r="C24" s="50" t="s">
        <v>100</v>
      </c>
      <c r="D24" s="53" t="s">
        <v>111</v>
      </c>
      <c r="E24" s="50">
        <v>27</v>
      </c>
      <c r="F24" s="53">
        <v>10</v>
      </c>
      <c r="G24" s="50">
        <v>187</v>
      </c>
      <c r="H24" s="50">
        <v>120</v>
      </c>
    </row>
    <row r="25" spans="2:8" x14ac:dyDescent="0.35">
      <c r="B25" s="54" t="s">
        <v>14</v>
      </c>
      <c r="C25" s="55" t="s">
        <v>78</v>
      </c>
      <c r="D25" s="51" t="s">
        <v>90</v>
      </c>
      <c r="E25" s="55">
        <v>133</v>
      </c>
      <c r="F25" s="51">
        <v>20</v>
      </c>
      <c r="G25" s="55">
        <v>782</v>
      </c>
      <c r="H25" s="55">
        <v>2100</v>
      </c>
    </row>
    <row r="26" spans="2:8" x14ac:dyDescent="0.35">
      <c r="B26" s="3" t="s">
        <v>14</v>
      </c>
      <c r="C26" s="13" t="s">
        <v>101</v>
      </c>
      <c r="D26" s="4" t="s">
        <v>112</v>
      </c>
      <c r="E26" s="13">
        <v>27</v>
      </c>
      <c r="F26" s="11">
        <v>10</v>
      </c>
      <c r="G26" s="17">
        <v>156</v>
      </c>
      <c r="H26" s="13">
        <v>230</v>
      </c>
    </row>
    <row r="27" spans="2:8" x14ac:dyDescent="0.35">
      <c r="B27" s="3" t="s">
        <v>14</v>
      </c>
      <c r="C27" s="13" t="s">
        <v>102</v>
      </c>
      <c r="D27" s="4" t="s">
        <v>113</v>
      </c>
      <c r="E27" s="13">
        <v>21</v>
      </c>
      <c r="F27" s="11">
        <v>10</v>
      </c>
      <c r="G27" s="17">
        <v>141.25</v>
      </c>
      <c r="H27" s="13">
        <v>210</v>
      </c>
    </row>
    <row r="28" spans="2:8" x14ac:dyDescent="0.35">
      <c r="B28" s="3" t="s">
        <v>14</v>
      </c>
      <c r="C28" s="13" t="s">
        <v>103</v>
      </c>
      <c r="D28" s="4" t="s">
        <v>114</v>
      </c>
      <c r="E28" s="13">
        <v>25</v>
      </c>
      <c r="F28" s="11">
        <v>10</v>
      </c>
      <c r="G28" s="17">
        <v>181.5</v>
      </c>
      <c r="H28" s="13">
        <v>210</v>
      </c>
    </row>
    <row r="29" spans="2:8" x14ac:dyDescent="0.35">
      <c r="B29" s="3" t="s">
        <v>14</v>
      </c>
      <c r="C29" s="13" t="s">
        <v>104</v>
      </c>
      <c r="D29" s="4" t="s">
        <v>115</v>
      </c>
      <c r="E29" s="13">
        <v>22</v>
      </c>
      <c r="F29" s="11">
        <v>10</v>
      </c>
      <c r="G29" s="17">
        <v>157.5</v>
      </c>
      <c r="H29" s="13">
        <v>160</v>
      </c>
    </row>
    <row r="30" spans="2:8" x14ac:dyDescent="0.35">
      <c r="B30" s="54" t="s">
        <v>14</v>
      </c>
      <c r="C30" s="55" t="s">
        <v>105</v>
      </c>
      <c r="D30" s="51" t="s">
        <v>116</v>
      </c>
      <c r="E30" s="55">
        <v>22</v>
      </c>
      <c r="F30" s="51">
        <v>10</v>
      </c>
      <c r="G30" s="55">
        <v>157.5</v>
      </c>
      <c r="H30" s="55">
        <v>220</v>
      </c>
    </row>
    <row r="31" spans="2:8" x14ac:dyDescent="0.35">
      <c r="B31" s="3" t="s">
        <v>14</v>
      </c>
      <c r="C31" s="13" t="s">
        <v>106</v>
      </c>
      <c r="D31" s="13" t="s">
        <v>97</v>
      </c>
      <c r="E31" s="13">
        <v>13</v>
      </c>
      <c r="F31" s="13">
        <v>10</v>
      </c>
      <c r="G31" s="13">
        <v>153.5</v>
      </c>
      <c r="H31" s="13">
        <v>120</v>
      </c>
    </row>
    <row r="32" spans="2:8" x14ac:dyDescent="0.35">
      <c r="B32" s="3" t="s">
        <v>14</v>
      </c>
      <c r="C32" s="13" t="s">
        <v>107</v>
      </c>
      <c r="D32" s="13" t="s">
        <v>117</v>
      </c>
      <c r="E32" s="13">
        <v>12</v>
      </c>
      <c r="F32" s="13">
        <v>10</v>
      </c>
      <c r="G32" s="13">
        <v>135</v>
      </c>
      <c r="H32" s="13">
        <v>120</v>
      </c>
    </row>
    <row r="33" spans="2:8" x14ac:dyDescent="0.35">
      <c r="B33" s="54" t="s">
        <v>14</v>
      </c>
      <c r="C33" s="55" t="s">
        <v>108</v>
      </c>
      <c r="D33" s="55" t="s">
        <v>118</v>
      </c>
      <c r="E33" s="55">
        <v>9</v>
      </c>
      <c r="F33" s="55">
        <v>10</v>
      </c>
      <c r="G33" s="55">
        <v>133.5</v>
      </c>
      <c r="H33" s="55">
        <v>90</v>
      </c>
    </row>
    <row r="34" spans="2:8" x14ac:dyDescent="0.35">
      <c r="B34" s="54" t="s">
        <v>14</v>
      </c>
      <c r="C34" s="55" t="s">
        <v>109</v>
      </c>
      <c r="D34" s="55" t="s">
        <v>119</v>
      </c>
      <c r="E34" s="55">
        <v>26</v>
      </c>
      <c r="F34" s="55">
        <v>10</v>
      </c>
      <c r="G34" s="55">
        <v>162.75</v>
      </c>
      <c r="H34" s="55">
        <v>210</v>
      </c>
    </row>
    <row r="35" spans="2:8" x14ac:dyDescent="0.35">
      <c r="B35" s="73" t="s">
        <v>14</v>
      </c>
      <c r="C35" s="73" t="s">
        <v>110</v>
      </c>
      <c r="D35" s="72" t="s">
        <v>120</v>
      </c>
      <c r="E35" s="17">
        <v>11</v>
      </c>
      <c r="F35" s="17">
        <v>10</v>
      </c>
      <c r="G35" s="17">
        <v>132.75</v>
      </c>
      <c r="H35" s="17">
        <v>100</v>
      </c>
    </row>
    <row r="36" spans="2:8" s="76" customFormat="1" x14ac:dyDescent="0.35">
      <c r="B36" s="13" t="s">
        <v>14</v>
      </c>
      <c r="C36" s="11" t="s">
        <v>241</v>
      </c>
      <c r="D36" s="13" t="s">
        <v>248</v>
      </c>
      <c r="E36" s="17">
        <v>4</v>
      </c>
      <c r="F36" s="17">
        <v>60</v>
      </c>
      <c r="G36" s="17">
        <v>240</v>
      </c>
      <c r="H36" s="17">
        <f>E36*F36</f>
        <v>240</v>
      </c>
    </row>
    <row r="37" spans="2:8" s="76" customFormat="1" x14ac:dyDescent="0.35">
      <c r="B37" s="13" t="s">
        <v>14</v>
      </c>
      <c r="C37" s="11" t="s">
        <v>242</v>
      </c>
      <c r="D37" s="13" t="s">
        <v>249</v>
      </c>
      <c r="E37" s="17">
        <v>0</v>
      </c>
      <c r="F37" s="17">
        <v>0</v>
      </c>
      <c r="G37" s="17">
        <v>0</v>
      </c>
      <c r="H37" s="17">
        <f>E37*F37</f>
        <v>0</v>
      </c>
    </row>
    <row r="38" spans="2:8" s="76" customFormat="1" x14ac:dyDescent="0.35">
      <c r="B38" s="13" t="s">
        <v>14</v>
      </c>
      <c r="C38" s="11" t="s">
        <v>252</v>
      </c>
      <c r="D38" s="13" t="s">
        <v>250</v>
      </c>
      <c r="E38" s="17">
        <v>0</v>
      </c>
      <c r="F38" s="17">
        <v>0</v>
      </c>
      <c r="G38" s="17">
        <v>0</v>
      </c>
      <c r="H38" s="17">
        <f>E38*F38</f>
        <v>0</v>
      </c>
    </row>
    <row r="39" spans="2:8" s="76" customFormat="1" x14ac:dyDescent="0.35">
      <c r="B39" s="13" t="s">
        <v>14</v>
      </c>
      <c r="C39" s="11" t="s">
        <v>253</v>
      </c>
      <c r="D39" s="13" t="s">
        <v>251</v>
      </c>
      <c r="E39" s="17">
        <v>1</v>
      </c>
      <c r="F39" s="11">
        <v>30</v>
      </c>
      <c r="G39" s="17">
        <v>30</v>
      </c>
      <c r="H39" s="17">
        <f>E39*F39</f>
        <v>30</v>
      </c>
    </row>
    <row r="40" spans="2:8" x14ac:dyDescent="0.35">
      <c r="B40" s="7"/>
      <c r="C40" s="15"/>
      <c r="D40" s="8"/>
      <c r="E40" s="15"/>
      <c r="F40" s="8" t="s">
        <v>21</v>
      </c>
      <c r="G40" s="15">
        <f>G24+G25+G26+G27+G28+G29+G30+G31+G32+G33+G34+G35+G36+G37+G38+G39</f>
        <v>2750.25</v>
      </c>
      <c r="H40" s="15">
        <f>H24+H25+H26+H27+H28+H29+H30+H31+H32+H33+H34+H35+H36+H37+H38+H39</f>
        <v>4160</v>
      </c>
    </row>
    <row r="41" spans="2:8" ht="15" thickBot="1" x14ac:dyDescent="0.4">
      <c r="B41" s="18"/>
      <c r="C41" s="9"/>
      <c r="D41" s="18"/>
      <c r="E41" s="9"/>
      <c r="F41" s="20" t="s">
        <v>22</v>
      </c>
      <c r="G41" s="18">
        <f>G22+G40</f>
        <v>5434.25</v>
      </c>
      <c r="H41" s="10">
        <f>H22+H40</f>
        <v>8030</v>
      </c>
    </row>
    <row r="42" spans="2:8" ht="15" thickTop="1" x14ac:dyDescent="0.35"/>
    <row r="44" spans="2:8" x14ac:dyDescent="0.35">
      <c r="G44" t="s">
        <v>74</v>
      </c>
      <c r="H44">
        <f>G41/H41</f>
        <v>0.67674346201743463</v>
      </c>
    </row>
    <row r="45" spans="2:8" x14ac:dyDescent="0.35">
      <c r="B45" t="s">
        <v>212</v>
      </c>
    </row>
    <row r="46" spans="2:8" x14ac:dyDescent="0.35">
      <c r="B46" t="s">
        <v>213</v>
      </c>
      <c r="D46" t="s">
        <v>188</v>
      </c>
    </row>
    <row r="47" spans="2:8" x14ac:dyDescent="0.35">
      <c r="B47" t="s">
        <v>214</v>
      </c>
      <c r="D47" t="s">
        <v>188</v>
      </c>
    </row>
    <row r="48" spans="2:8" x14ac:dyDescent="0.35">
      <c r="B48" t="s">
        <v>215</v>
      </c>
      <c r="D48" t="s">
        <v>222</v>
      </c>
    </row>
    <row r="49" spans="2:10" x14ac:dyDescent="0.35">
      <c r="B49" t="s">
        <v>216</v>
      </c>
      <c r="D49" t="s">
        <v>188</v>
      </c>
    </row>
    <row r="50" spans="2:10" x14ac:dyDescent="0.35">
      <c r="B50" t="s">
        <v>217</v>
      </c>
      <c r="D50" t="s">
        <v>188</v>
      </c>
    </row>
    <row r="51" spans="2:10" x14ac:dyDescent="0.35">
      <c r="B51" t="s">
        <v>218</v>
      </c>
      <c r="D51" t="s">
        <v>222</v>
      </c>
    </row>
    <row r="52" spans="2:10" x14ac:dyDescent="0.35">
      <c r="B52" t="s">
        <v>219</v>
      </c>
      <c r="D52" t="s">
        <v>188</v>
      </c>
    </row>
    <row r="53" spans="2:10" x14ac:dyDescent="0.35">
      <c r="B53" t="s">
        <v>220</v>
      </c>
      <c r="D53" t="s">
        <v>188</v>
      </c>
    </row>
    <row r="54" spans="2:10" x14ac:dyDescent="0.35">
      <c r="B54" t="s">
        <v>206</v>
      </c>
      <c r="D54" t="s">
        <v>188</v>
      </c>
    </row>
    <row r="55" spans="2:10" x14ac:dyDescent="0.35">
      <c r="B55" t="s">
        <v>207</v>
      </c>
      <c r="D55" t="s">
        <v>188</v>
      </c>
    </row>
    <row r="56" spans="2:10" x14ac:dyDescent="0.35">
      <c r="B56" t="s">
        <v>221</v>
      </c>
      <c r="D56" t="s">
        <v>239</v>
      </c>
    </row>
    <row r="58" spans="2:10" x14ac:dyDescent="0.35">
      <c r="B58" s="57" t="s">
        <v>223</v>
      </c>
      <c r="C58" s="57"/>
      <c r="D58" s="71">
        <v>4005</v>
      </c>
    </row>
    <row r="60" spans="2:10" x14ac:dyDescent="0.35">
      <c r="B60" s="74" t="s">
        <v>238</v>
      </c>
      <c r="C60" s="74"/>
      <c r="D60" s="74"/>
      <c r="E60" s="74"/>
      <c r="F60" s="74"/>
      <c r="G60" s="74"/>
      <c r="H60" s="74"/>
      <c r="I60" s="74"/>
      <c r="J60" s="74"/>
    </row>
    <row r="61" spans="2:10" x14ac:dyDescent="0.35">
      <c r="B61" s="70"/>
      <c r="C61" s="74"/>
      <c r="D61" s="74"/>
      <c r="E61" s="74"/>
      <c r="F61" s="74"/>
      <c r="G61" s="74"/>
      <c r="H61" s="74"/>
      <c r="I61" s="74"/>
      <c r="J61" s="74"/>
    </row>
    <row r="62" spans="2:10" x14ac:dyDescent="0.35">
      <c r="B62" s="70"/>
      <c r="C62" s="74"/>
      <c r="D62" s="74"/>
      <c r="E62" s="74"/>
      <c r="F62" s="74"/>
      <c r="G62" s="74"/>
      <c r="H62" s="74"/>
      <c r="I62" s="74"/>
      <c r="J62" s="74"/>
    </row>
    <row r="63" spans="2:10" x14ac:dyDescent="0.35">
      <c r="B63" s="74"/>
      <c r="C63" s="74"/>
      <c r="D63" s="74"/>
      <c r="E63" s="74"/>
      <c r="F63" s="74"/>
      <c r="G63" s="74"/>
      <c r="H63" s="74"/>
      <c r="I63" s="74"/>
      <c r="J63" s="74"/>
    </row>
    <row r="64" spans="2:10" x14ac:dyDescent="0.35">
      <c r="B64" s="56" t="s">
        <v>194</v>
      </c>
      <c r="C64" s="56"/>
      <c r="D64" s="56"/>
      <c r="E64" s="56"/>
      <c r="F64" s="74"/>
      <c r="G64" s="74"/>
      <c r="H64" s="74"/>
      <c r="I64" s="74"/>
      <c r="J64" s="74"/>
    </row>
    <row r="65" spans="2:10" x14ac:dyDescent="0.35">
      <c r="B65" s="74" t="s">
        <v>195</v>
      </c>
      <c r="C65" s="74"/>
      <c r="D65" s="74"/>
      <c r="E65" s="74"/>
      <c r="F65" s="74"/>
      <c r="G65" s="74"/>
      <c r="H65" s="74"/>
      <c r="I65" s="74"/>
      <c r="J65" s="74"/>
    </row>
  </sheetData>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J47"/>
  <sheetViews>
    <sheetView zoomScale="90" zoomScaleNormal="90" workbookViewId="0">
      <selection activeCell="F4" sqref="F4"/>
    </sheetView>
  </sheetViews>
  <sheetFormatPr defaultColWidth="9.1796875" defaultRowHeight="14.5" x14ac:dyDescent="0.35"/>
  <cols>
    <col min="3" max="3" width="19.26953125" customWidth="1"/>
    <col min="4" max="4" width="30.54296875" customWidth="1"/>
    <col min="5" max="5" width="34.1796875" customWidth="1"/>
    <col min="6" max="6" width="14.54296875" customWidth="1"/>
    <col min="7" max="7" width="14.453125" customWidth="1"/>
    <col min="8" max="9" width="25.1796875" customWidth="1"/>
  </cols>
  <sheetData>
    <row r="3" spans="2:8" ht="15.75" x14ac:dyDescent="0.25">
      <c r="D3" s="19" t="s">
        <v>77</v>
      </c>
    </row>
    <row r="4" spans="2:8" ht="30" x14ac:dyDescent="0.25">
      <c r="B4" s="7" t="s">
        <v>4</v>
      </c>
      <c r="C4" s="15" t="s">
        <v>0</v>
      </c>
      <c r="D4" s="8" t="s">
        <v>1</v>
      </c>
      <c r="E4" s="16" t="s">
        <v>276</v>
      </c>
      <c r="F4" s="8" t="s">
        <v>2</v>
      </c>
      <c r="G4" s="15" t="s">
        <v>40</v>
      </c>
      <c r="H4" s="15" t="s">
        <v>3</v>
      </c>
    </row>
    <row r="5" spans="2:8" ht="15" x14ac:dyDescent="0.25">
      <c r="B5" s="49" t="s">
        <v>10</v>
      </c>
      <c r="C5" s="50" t="s">
        <v>121</v>
      </c>
      <c r="D5" s="51" t="s">
        <v>139</v>
      </c>
      <c r="E5" s="52">
        <v>34</v>
      </c>
      <c r="F5" s="53">
        <v>10</v>
      </c>
      <c r="G5" s="50">
        <v>204</v>
      </c>
      <c r="H5" s="50">
        <v>270</v>
      </c>
    </row>
    <row r="6" spans="2:8" ht="15" x14ac:dyDescent="0.25">
      <c r="B6" s="3" t="s">
        <v>10</v>
      </c>
      <c r="C6" s="13" t="s">
        <v>122</v>
      </c>
      <c r="D6" s="11" t="s">
        <v>140</v>
      </c>
      <c r="E6" s="13">
        <v>35</v>
      </c>
      <c r="F6" s="4">
        <v>10</v>
      </c>
      <c r="G6" s="13">
        <v>176.5</v>
      </c>
      <c r="H6" s="13">
        <v>300</v>
      </c>
    </row>
    <row r="7" spans="2:8" ht="15" x14ac:dyDescent="0.25">
      <c r="B7" s="3" t="s">
        <v>10</v>
      </c>
      <c r="C7" s="13" t="s">
        <v>123</v>
      </c>
      <c r="D7" s="11" t="s">
        <v>141</v>
      </c>
      <c r="E7" s="13">
        <v>28</v>
      </c>
      <c r="F7" s="4">
        <v>10</v>
      </c>
      <c r="G7" s="13">
        <v>169.5</v>
      </c>
      <c r="H7" s="13">
        <v>250</v>
      </c>
    </row>
    <row r="8" spans="2:8" x14ac:dyDescent="0.35">
      <c r="B8" s="3" t="s">
        <v>10</v>
      </c>
      <c r="C8" s="13" t="s">
        <v>124</v>
      </c>
      <c r="D8" s="11" t="s">
        <v>142</v>
      </c>
      <c r="E8" s="13">
        <v>26</v>
      </c>
      <c r="F8" s="11">
        <v>10</v>
      </c>
      <c r="G8" s="13">
        <v>195</v>
      </c>
      <c r="H8" s="13">
        <v>210</v>
      </c>
    </row>
    <row r="9" spans="2:8" ht="15" x14ac:dyDescent="0.25">
      <c r="B9" s="3" t="s">
        <v>10</v>
      </c>
      <c r="C9" s="13" t="s">
        <v>125</v>
      </c>
      <c r="D9" s="11" t="s">
        <v>143</v>
      </c>
      <c r="E9" s="13">
        <v>4</v>
      </c>
      <c r="F9" s="11">
        <v>10</v>
      </c>
      <c r="G9" s="13">
        <v>164</v>
      </c>
      <c r="H9" s="13">
        <v>40</v>
      </c>
    </row>
    <row r="10" spans="2:8" ht="15" x14ac:dyDescent="0.25">
      <c r="B10" s="3" t="s">
        <v>10</v>
      </c>
      <c r="C10" s="13" t="s">
        <v>126</v>
      </c>
      <c r="D10" s="11" t="s">
        <v>144</v>
      </c>
      <c r="E10" s="13">
        <v>6</v>
      </c>
      <c r="F10" s="11">
        <v>10</v>
      </c>
      <c r="G10" s="13">
        <v>143</v>
      </c>
      <c r="H10" s="13">
        <v>60</v>
      </c>
    </row>
    <row r="11" spans="2:8" x14ac:dyDescent="0.35">
      <c r="B11" s="3" t="s">
        <v>10</v>
      </c>
      <c r="C11" s="13" t="s">
        <v>127</v>
      </c>
      <c r="D11" s="11" t="s">
        <v>145</v>
      </c>
      <c r="E11" s="13">
        <v>5</v>
      </c>
      <c r="F11" s="11">
        <v>10</v>
      </c>
      <c r="G11" s="13">
        <v>125.5</v>
      </c>
      <c r="H11" s="13">
        <v>50</v>
      </c>
    </row>
    <row r="12" spans="2:8" ht="15" x14ac:dyDescent="0.25">
      <c r="B12" s="3" t="s">
        <v>10</v>
      </c>
      <c r="C12" s="13" t="s">
        <v>128</v>
      </c>
      <c r="D12" s="11" t="s">
        <v>147</v>
      </c>
      <c r="E12" s="13">
        <v>2</v>
      </c>
      <c r="F12" s="11">
        <v>10</v>
      </c>
      <c r="G12" s="13">
        <v>28</v>
      </c>
      <c r="H12" s="13">
        <v>20</v>
      </c>
    </row>
    <row r="13" spans="2:8" x14ac:dyDescent="0.35">
      <c r="B13" s="55" t="s">
        <v>10</v>
      </c>
      <c r="C13" s="55" t="s">
        <v>129</v>
      </c>
      <c r="D13" s="55" t="s">
        <v>146</v>
      </c>
      <c r="E13" s="55">
        <v>19</v>
      </c>
      <c r="F13" s="55">
        <v>10</v>
      </c>
      <c r="G13" s="55">
        <v>143</v>
      </c>
      <c r="H13" s="55">
        <v>180</v>
      </c>
    </row>
    <row r="14" spans="2:8" s="76" customFormat="1" x14ac:dyDescent="0.35">
      <c r="B14" s="73" t="s">
        <v>10</v>
      </c>
      <c r="C14" s="17" t="s">
        <v>244</v>
      </c>
      <c r="D14" s="11" t="s">
        <v>243</v>
      </c>
      <c r="E14" s="17">
        <v>4</v>
      </c>
      <c r="F14" s="11">
        <v>60</v>
      </c>
      <c r="G14" s="17">
        <v>240</v>
      </c>
      <c r="H14" s="17">
        <f>E14*F14</f>
        <v>240</v>
      </c>
    </row>
    <row r="15" spans="2:8" x14ac:dyDescent="0.35">
      <c r="B15" s="7"/>
      <c r="C15" s="15"/>
      <c r="D15" s="8"/>
      <c r="E15" s="15"/>
      <c r="F15" s="8" t="s">
        <v>20</v>
      </c>
      <c r="G15" s="15">
        <f>G5+G6+G7+G8+G9+G10+G11+G12+G13+G14</f>
        <v>1588.5</v>
      </c>
      <c r="H15" s="15">
        <f>H5+H6+H7+H8+H9+H10+H11+H12+H13+H14</f>
        <v>1620</v>
      </c>
    </row>
    <row r="16" spans="2:8" x14ac:dyDescent="0.35">
      <c r="B16" s="3"/>
      <c r="C16" s="15"/>
      <c r="D16" s="4"/>
      <c r="E16" s="15"/>
      <c r="F16" s="4"/>
      <c r="G16" s="13"/>
      <c r="H16" s="15"/>
    </row>
    <row r="17" spans="2:8" x14ac:dyDescent="0.35">
      <c r="B17" s="49" t="s">
        <v>14</v>
      </c>
      <c r="C17" s="50" t="s">
        <v>130</v>
      </c>
      <c r="D17" s="53" t="s">
        <v>148</v>
      </c>
      <c r="E17" s="50">
        <v>52</v>
      </c>
      <c r="F17" s="53">
        <v>10</v>
      </c>
      <c r="G17" s="50">
        <v>309.5</v>
      </c>
      <c r="H17" s="50">
        <v>400</v>
      </c>
    </row>
    <row r="18" spans="2:8" x14ac:dyDescent="0.35">
      <c r="B18" s="54" t="s">
        <v>14</v>
      </c>
      <c r="C18" s="55" t="s">
        <v>131</v>
      </c>
      <c r="D18" s="51" t="s">
        <v>149</v>
      </c>
      <c r="E18" s="55">
        <v>48</v>
      </c>
      <c r="F18" s="51">
        <v>10</v>
      </c>
      <c r="G18" s="55">
        <v>230</v>
      </c>
      <c r="H18" s="55">
        <v>400</v>
      </c>
    </row>
    <row r="19" spans="2:8" x14ac:dyDescent="0.35">
      <c r="B19" s="54" t="s">
        <v>14</v>
      </c>
      <c r="C19" s="55" t="s">
        <v>132</v>
      </c>
      <c r="D19" s="51" t="s">
        <v>150</v>
      </c>
      <c r="E19" s="55">
        <v>47</v>
      </c>
      <c r="F19" s="51">
        <v>10</v>
      </c>
      <c r="G19" s="55">
        <v>191.5</v>
      </c>
      <c r="H19" s="55">
        <v>350</v>
      </c>
    </row>
    <row r="20" spans="2:8" x14ac:dyDescent="0.35">
      <c r="B20" s="54" t="s">
        <v>14</v>
      </c>
      <c r="C20" s="55" t="s">
        <v>133</v>
      </c>
      <c r="D20" s="51" t="s">
        <v>151</v>
      </c>
      <c r="E20" s="55">
        <v>41</v>
      </c>
      <c r="F20" s="51">
        <v>10</v>
      </c>
      <c r="G20" s="55">
        <v>221</v>
      </c>
      <c r="H20" s="55">
        <v>300</v>
      </c>
    </row>
    <row r="21" spans="2:8" x14ac:dyDescent="0.35">
      <c r="B21" s="3" t="s">
        <v>14</v>
      </c>
      <c r="C21" s="13" t="s">
        <v>134</v>
      </c>
      <c r="D21" s="4" t="s">
        <v>152</v>
      </c>
      <c r="E21" s="13">
        <v>11</v>
      </c>
      <c r="F21" s="11">
        <v>10</v>
      </c>
      <c r="G21" s="17">
        <v>130.5</v>
      </c>
      <c r="H21" s="13">
        <v>80</v>
      </c>
    </row>
    <row r="22" spans="2:8" x14ac:dyDescent="0.35">
      <c r="B22" s="54" t="s">
        <v>14</v>
      </c>
      <c r="C22" s="55" t="s">
        <v>135</v>
      </c>
      <c r="D22" s="51" t="s">
        <v>153</v>
      </c>
      <c r="E22" s="55">
        <v>8</v>
      </c>
      <c r="F22" s="51">
        <v>10</v>
      </c>
      <c r="G22" s="55">
        <v>126</v>
      </c>
      <c r="H22" s="55">
        <v>80</v>
      </c>
    </row>
    <row r="23" spans="2:8" x14ac:dyDescent="0.35">
      <c r="B23" s="3" t="s">
        <v>14</v>
      </c>
      <c r="C23" s="13" t="s">
        <v>136</v>
      </c>
      <c r="D23" s="4" t="s">
        <v>154</v>
      </c>
      <c r="E23" s="13">
        <v>6</v>
      </c>
      <c r="F23" s="4">
        <v>10</v>
      </c>
      <c r="G23" s="13">
        <v>122</v>
      </c>
      <c r="H23" s="13">
        <v>60</v>
      </c>
    </row>
    <row r="24" spans="2:8" x14ac:dyDescent="0.35">
      <c r="B24" s="3" t="s">
        <v>14</v>
      </c>
      <c r="C24" s="13" t="s">
        <v>137</v>
      </c>
      <c r="D24" s="13" t="s">
        <v>155</v>
      </c>
      <c r="E24" s="13">
        <v>4</v>
      </c>
      <c r="F24" s="4">
        <v>10</v>
      </c>
      <c r="G24" s="13">
        <v>138</v>
      </c>
      <c r="H24" s="13">
        <v>40</v>
      </c>
    </row>
    <row r="25" spans="2:8" x14ac:dyDescent="0.35">
      <c r="B25" s="3" t="s">
        <v>14</v>
      </c>
      <c r="C25" s="13" t="s">
        <v>138</v>
      </c>
      <c r="D25" s="13" t="s">
        <v>156</v>
      </c>
      <c r="E25" s="13">
        <v>4</v>
      </c>
      <c r="F25" s="4">
        <v>10</v>
      </c>
      <c r="G25" s="13">
        <v>143</v>
      </c>
      <c r="H25" s="46">
        <v>40</v>
      </c>
    </row>
    <row r="26" spans="2:8" x14ac:dyDescent="0.35">
      <c r="B26" s="3" t="s">
        <v>14</v>
      </c>
      <c r="C26" s="13" t="s">
        <v>128</v>
      </c>
      <c r="D26" s="11" t="s">
        <v>147</v>
      </c>
      <c r="E26" s="13">
        <v>1</v>
      </c>
      <c r="F26" s="4">
        <v>10</v>
      </c>
      <c r="G26" s="13">
        <v>9</v>
      </c>
      <c r="H26" s="13">
        <v>10</v>
      </c>
    </row>
    <row r="27" spans="2:8" s="76" customFormat="1" x14ac:dyDescent="0.35">
      <c r="B27" s="13" t="s">
        <v>14</v>
      </c>
      <c r="C27" s="17" t="s">
        <v>244</v>
      </c>
      <c r="D27" s="17" t="s">
        <v>243</v>
      </c>
      <c r="E27" s="17">
        <v>2</v>
      </c>
      <c r="F27" s="13">
        <v>60</v>
      </c>
      <c r="G27" s="17">
        <v>120</v>
      </c>
      <c r="H27" s="13">
        <v>120</v>
      </c>
    </row>
    <row r="28" spans="2:8" x14ac:dyDescent="0.35">
      <c r="B28" s="15"/>
      <c r="C28" s="78"/>
      <c r="D28" s="15"/>
      <c r="E28" s="78"/>
      <c r="F28" s="15" t="s">
        <v>21</v>
      </c>
      <c r="G28" s="78">
        <f>G17+G18+G19+G20+G21+G22+G23+G24+G25+G26+G27</f>
        <v>1740.5</v>
      </c>
      <c r="H28" s="78">
        <f>H17+H18+H19+H20+H21+H22+H23+H24+H25+H26+H27</f>
        <v>1880</v>
      </c>
    </row>
    <row r="29" spans="2:8" ht="15" thickBot="1" x14ac:dyDescent="0.4">
      <c r="B29" s="18"/>
      <c r="C29" s="9"/>
      <c r="D29" s="18"/>
      <c r="E29" s="9"/>
      <c r="F29" s="20" t="s">
        <v>22</v>
      </c>
      <c r="G29" s="18">
        <f>G15+G28</f>
        <v>3329</v>
      </c>
      <c r="H29" s="10">
        <f>H15+H28</f>
        <v>3500</v>
      </c>
    </row>
    <row r="30" spans="2:8" ht="15" thickTop="1" x14ac:dyDescent="0.35"/>
    <row r="32" spans="2:8" x14ac:dyDescent="0.35">
      <c r="G32" t="s">
        <v>74</v>
      </c>
      <c r="H32">
        <f>G29/H29</f>
        <v>0.95114285714285718</v>
      </c>
    </row>
    <row r="33" spans="2:10" x14ac:dyDescent="0.35">
      <c r="B33" t="s">
        <v>212</v>
      </c>
    </row>
    <row r="34" spans="2:10" x14ac:dyDescent="0.35">
      <c r="B34" t="s">
        <v>225</v>
      </c>
      <c r="D34" t="s">
        <v>222</v>
      </c>
    </row>
    <row r="35" spans="2:10" x14ac:dyDescent="0.35">
      <c r="B35" t="s">
        <v>226</v>
      </c>
      <c r="D35" t="s">
        <v>188</v>
      </c>
    </row>
    <row r="36" spans="2:10" x14ac:dyDescent="0.35">
      <c r="B36" t="s">
        <v>227</v>
      </c>
      <c r="D36" t="s">
        <v>188</v>
      </c>
    </row>
    <row r="37" spans="2:10" x14ac:dyDescent="0.35">
      <c r="B37" t="s">
        <v>228</v>
      </c>
      <c r="D37" t="s">
        <v>188</v>
      </c>
    </row>
    <row r="38" spans="2:10" x14ac:dyDescent="0.35">
      <c r="B38" t="s">
        <v>229</v>
      </c>
      <c r="D38" t="s">
        <v>188</v>
      </c>
    </row>
    <row r="40" spans="2:10" x14ac:dyDescent="0.35">
      <c r="B40" s="57" t="s">
        <v>223</v>
      </c>
      <c r="C40" s="57"/>
      <c r="D40" s="71">
        <v>1960</v>
      </c>
    </row>
    <row r="42" spans="2:10" x14ac:dyDescent="0.35">
      <c r="B42" s="74" t="s">
        <v>238</v>
      </c>
      <c r="C42" s="74"/>
      <c r="D42" s="74"/>
      <c r="E42" s="74"/>
      <c r="F42" s="74"/>
      <c r="G42" s="74"/>
      <c r="H42" s="74"/>
      <c r="I42" s="74"/>
      <c r="J42" s="74"/>
    </row>
    <row r="43" spans="2:10" x14ac:dyDescent="0.35">
      <c r="B43" s="70"/>
      <c r="C43" s="74"/>
      <c r="D43" s="74"/>
      <c r="E43" s="74"/>
      <c r="F43" s="74"/>
      <c r="G43" s="74"/>
      <c r="H43" s="74"/>
      <c r="I43" s="74"/>
      <c r="J43" s="74"/>
    </row>
    <row r="44" spans="2:10" x14ac:dyDescent="0.35">
      <c r="B44" s="70"/>
      <c r="C44" s="74"/>
      <c r="D44" s="74"/>
      <c r="E44" s="74"/>
      <c r="F44" s="74"/>
      <c r="G44" s="74"/>
      <c r="H44" s="74"/>
      <c r="I44" s="74"/>
      <c r="J44" s="74"/>
    </row>
    <row r="45" spans="2:10" x14ac:dyDescent="0.35">
      <c r="B45" s="74"/>
      <c r="C45" s="74"/>
      <c r="D45" s="74"/>
      <c r="E45" s="74"/>
      <c r="F45" s="74"/>
      <c r="G45" s="74"/>
      <c r="H45" s="74"/>
      <c r="I45" s="74"/>
      <c r="J45" s="74"/>
    </row>
    <row r="46" spans="2:10" x14ac:dyDescent="0.35">
      <c r="B46" s="56" t="s">
        <v>194</v>
      </c>
      <c r="C46" s="56"/>
      <c r="D46" s="56"/>
      <c r="E46" s="56"/>
      <c r="F46" s="74"/>
      <c r="G46" s="74"/>
      <c r="H46" s="74"/>
      <c r="I46" s="74"/>
      <c r="J46" s="74"/>
    </row>
    <row r="47" spans="2:10" x14ac:dyDescent="0.35">
      <c r="B47" s="74" t="s">
        <v>195</v>
      </c>
      <c r="C47" s="74"/>
      <c r="D47" s="74"/>
      <c r="E47" s="74"/>
      <c r="F47" s="74"/>
      <c r="G47" s="74"/>
      <c r="H47" s="74"/>
      <c r="I47" s="74"/>
      <c r="J47" s="74"/>
    </row>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J44"/>
  <sheetViews>
    <sheetView tabSelected="1" topLeftCell="B1" zoomScale="90" zoomScaleNormal="90" workbookViewId="0">
      <selection activeCell="G4" sqref="G4"/>
    </sheetView>
  </sheetViews>
  <sheetFormatPr defaultColWidth="9.1796875" defaultRowHeight="14.5" x14ac:dyDescent="0.35"/>
  <cols>
    <col min="2" max="2" width="9.81640625" customWidth="1"/>
    <col min="3" max="3" width="14.453125" customWidth="1"/>
    <col min="4" max="4" width="67.7265625" bestFit="1" customWidth="1"/>
    <col min="5" max="5" width="19.7265625" customWidth="1"/>
    <col min="6" max="6" width="11.453125" customWidth="1"/>
    <col min="7" max="7" width="19.54296875" customWidth="1"/>
    <col min="8" max="8" width="23.7265625" customWidth="1"/>
  </cols>
  <sheetData>
    <row r="3" spans="2:8" ht="15.75" x14ac:dyDescent="0.25">
      <c r="D3" s="19" t="s">
        <v>157</v>
      </c>
    </row>
    <row r="4" spans="2:8" ht="45" x14ac:dyDescent="0.25">
      <c r="B4" s="7" t="s">
        <v>4</v>
      </c>
      <c r="C4" s="15" t="s">
        <v>0</v>
      </c>
      <c r="D4" s="8" t="s">
        <v>1</v>
      </c>
      <c r="E4" s="16" t="s">
        <v>276</v>
      </c>
      <c r="F4" s="8" t="s">
        <v>2</v>
      </c>
      <c r="G4" s="15" t="s">
        <v>40</v>
      </c>
      <c r="H4" s="15" t="s">
        <v>3</v>
      </c>
    </row>
    <row r="5" spans="2:8" x14ac:dyDescent="0.35">
      <c r="B5" s="49" t="s">
        <v>10</v>
      </c>
      <c r="C5" s="50" t="s">
        <v>158</v>
      </c>
      <c r="D5" s="51" t="s">
        <v>159</v>
      </c>
      <c r="E5" s="52">
        <v>24</v>
      </c>
      <c r="F5" s="53">
        <v>10</v>
      </c>
      <c r="G5" s="50">
        <v>145</v>
      </c>
      <c r="H5" s="50">
        <v>200</v>
      </c>
    </row>
    <row r="6" spans="2:8" ht="15" x14ac:dyDescent="0.25">
      <c r="B6" s="3" t="s">
        <v>10</v>
      </c>
      <c r="C6" s="13" t="s">
        <v>160</v>
      </c>
      <c r="D6" s="11" t="s">
        <v>161</v>
      </c>
      <c r="E6" s="13">
        <v>12</v>
      </c>
      <c r="F6" s="4">
        <v>10</v>
      </c>
      <c r="G6" s="13">
        <v>121</v>
      </c>
      <c r="H6" s="13">
        <v>120</v>
      </c>
    </row>
    <row r="7" spans="2:8" x14ac:dyDescent="0.35">
      <c r="B7" s="54" t="s">
        <v>10</v>
      </c>
      <c r="C7" s="55" t="s">
        <v>162</v>
      </c>
      <c r="D7" s="51" t="s">
        <v>163</v>
      </c>
      <c r="E7" s="55">
        <v>28</v>
      </c>
      <c r="F7" s="51">
        <v>10</v>
      </c>
      <c r="G7" s="55">
        <v>156.5</v>
      </c>
      <c r="H7" s="55">
        <v>270</v>
      </c>
    </row>
    <row r="8" spans="2:8" x14ac:dyDescent="0.35">
      <c r="B8" s="3" t="s">
        <v>10</v>
      </c>
      <c r="C8" s="13" t="s">
        <v>177</v>
      </c>
      <c r="D8" s="11" t="s">
        <v>164</v>
      </c>
      <c r="E8" s="13">
        <v>17</v>
      </c>
      <c r="F8" s="11">
        <v>10</v>
      </c>
      <c r="G8" s="13">
        <v>133.25</v>
      </c>
      <c r="H8" s="13">
        <v>170</v>
      </c>
    </row>
    <row r="9" spans="2:8" ht="15" x14ac:dyDescent="0.25">
      <c r="B9" s="3" t="s">
        <v>10</v>
      </c>
      <c r="C9" s="13" t="s">
        <v>165</v>
      </c>
      <c r="D9" s="11" t="s">
        <v>166</v>
      </c>
      <c r="E9" s="13">
        <v>1</v>
      </c>
      <c r="F9" s="11">
        <v>10</v>
      </c>
      <c r="G9" s="13">
        <v>9.25</v>
      </c>
      <c r="H9" s="13">
        <v>10</v>
      </c>
    </row>
    <row r="10" spans="2:8" ht="15" x14ac:dyDescent="0.25">
      <c r="B10" s="3" t="s">
        <v>10</v>
      </c>
      <c r="C10" s="13" t="s">
        <v>167</v>
      </c>
      <c r="D10" s="11" t="s">
        <v>168</v>
      </c>
      <c r="E10" s="13">
        <v>3</v>
      </c>
      <c r="F10" s="11">
        <v>10</v>
      </c>
      <c r="G10" s="13">
        <v>50.5</v>
      </c>
      <c r="H10" s="13">
        <v>30</v>
      </c>
    </row>
    <row r="11" spans="2:8" s="76" customFormat="1" ht="15" x14ac:dyDescent="0.25">
      <c r="B11" s="3" t="s">
        <v>10</v>
      </c>
      <c r="C11" s="13" t="s">
        <v>245</v>
      </c>
      <c r="D11" s="11" t="s">
        <v>246</v>
      </c>
      <c r="E11" s="13">
        <v>2</v>
      </c>
      <c r="F11" s="11">
        <v>60</v>
      </c>
      <c r="G11" s="13">
        <v>120</v>
      </c>
      <c r="H11" s="46">
        <v>120</v>
      </c>
    </row>
    <row r="12" spans="2:8" ht="15" x14ac:dyDescent="0.25">
      <c r="B12" s="5" t="s">
        <v>10</v>
      </c>
      <c r="C12" s="14" t="s">
        <v>247</v>
      </c>
      <c r="D12" s="48" t="s">
        <v>246</v>
      </c>
      <c r="E12" s="14">
        <v>3</v>
      </c>
      <c r="F12" s="48">
        <v>30</v>
      </c>
      <c r="G12" s="81">
        <v>90</v>
      </c>
      <c r="H12" s="82">
        <v>90</v>
      </c>
    </row>
    <row r="13" spans="2:8" x14ac:dyDescent="0.35">
      <c r="B13" s="3"/>
      <c r="C13" s="14"/>
      <c r="D13" s="4"/>
      <c r="E13" s="14"/>
      <c r="F13" s="6" t="s">
        <v>20</v>
      </c>
      <c r="G13" s="14">
        <f>G5+G6+G7+G8+G9+G10+G11+G12</f>
        <v>825.5</v>
      </c>
      <c r="H13" s="14">
        <f>H5+H6+H7+H8+H9+H10+H11+H12</f>
        <v>1010</v>
      </c>
    </row>
    <row r="14" spans="2:8" x14ac:dyDescent="0.35">
      <c r="B14" s="1" t="s">
        <v>14</v>
      </c>
      <c r="C14" s="12" t="s">
        <v>169</v>
      </c>
      <c r="D14" s="2" t="s">
        <v>170</v>
      </c>
      <c r="E14" s="12">
        <v>13</v>
      </c>
      <c r="F14" s="2">
        <v>20</v>
      </c>
      <c r="G14" s="12">
        <v>235</v>
      </c>
      <c r="H14" s="12">
        <v>240</v>
      </c>
    </row>
    <row r="15" spans="2:8" x14ac:dyDescent="0.35">
      <c r="B15" s="54" t="s">
        <v>14</v>
      </c>
      <c r="C15" s="55" t="s">
        <v>171</v>
      </c>
      <c r="D15" s="51" t="s">
        <v>172</v>
      </c>
      <c r="E15" s="55">
        <v>23</v>
      </c>
      <c r="F15" s="51">
        <v>10</v>
      </c>
      <c r="G15" s="55">
        <v>148.75</v>
      </c>
      <c r="H15" s="55">
        <v>230</v>
      </c>
    </row>
    <row r="16" spans="2:8" x14ac:dyDescent="0.35">
      <c r="B16" s="54" t="s">
        <v>14</v>
      </c>
      <c r="C16" s="55" t="s">
        <v>173</v>
      </c>
      <c r="D16" s="51" t="s">
        <v>174</v>
      </c>
      <c r="E16" s="55">
        <v>21</v>
      </c>
      <c r="F16" s="51">
        <v>10</v>
      </c>
      <c r="G16" s="55">
        <v>134</v>
      </c>
      <c r="H16" s="55">
        <v>190</v>
      </c>
    </row>
    <row r="17" spans="2:8" x14ac:dyDescent="0.35">
      <c r="B17" s="3" t="s">
        <v>14</v>
      </c>
      <c r="C17" s="13" t="s">
        <v>176</v>
      </c>
      <c r="D17" s="4" t="s">
        <v>175</v>
      </c>
      <c r="E17" s="13">
        <v>49</v>
      </c>
      <c r="F17" s="11">
        <v>10</v>
      </c>
      <c r="G17" s="17">
        <v>190.5</v>
      </c>
      <c r="H17" s="13">
        <v>460</v>
      </c>
    </row>
    <row r="18" spans="2:8" x14ac:dyDescent="0.35">
      <c r="B18" s="3" t="s">
        <v>14</v>
      </c>
      <c r="C18" s="13" t="s">
        <v>178</v>
      </c>
      <c r="D18" s="4" t="s">
        <v>179</v>
      </c>
      <c r="E18" s="13">
        <v>24</v>
      </c>
      <c r="F18" s="11">
        <v>10</v>
      </c>
      <c r="G18" s="17">
        <v>138.5</v>
      </c>
      <c r="H18" s="13">
        <v>170</v>
      </c>
    </row>
    <row r="19" spans="2:8" x14ac:dyDescent="0.35">
      <c r="B19" s="54" t="s">
        <v>14</v>
      </c>
      <c r="C19" s="55" t="s">
        <v>180</v>
      </c>
      <c r="D19" s="51" t="s">
        <v>181</v>
      </c>
      <c r="E19" s="55">
        <v>4</v>
      </c>
      <c r="F19" s="51">
        <v>10</v>
      </c>
      <c r="G19" s="55">
        <v>95</v>
      </c>
      <c r="H19" s="55">
        <v>20</v>
      </c>
    </row>
    <row r="20" spans="2:8" x14ac:dyDescent="0.35">
      <c r="B20" s="54" t="s">
        <v>14</v>
      </c>
      <c r="C20" s="55" t="s">
        <v>182</v>
      </c>
      <c r="D20" s="55" t="s">
        <v>183</v>
      </c>
      <c r="E20" s="55">
        <v>12</v>
      </c>
      <c r="F20" s="55">
        <v>10</v>
      </c>
      <c r="G20" s="55">
        <v>121</v>
      </c>
      <c r="H20" s="55">
        <v>120</v>
      </c>
    </row>
    <row r="21" spans="2:8" x14ac:dyDescent="0.35">
      <c r="B21" s="3" t="s">
        <v>14</v>
      </c>
      <c r="C21" s="13" t="s">
        <v>184</v>
      </c>
      <c r="D21" s="13" t="s">
        <v>185</v>
      </c>
      <c r="E21" s="13">
        <v>2</v>
      </c>
      <c r="F21" s="13">
        <v>10</v>
      </c>
      <c r="G21" s="13">
        <v>99.5</v>
      </c>
      <c r="H21" s="13">
        <v>20</v>
      </c>
    </row>
    <row r="22" spans="2:8" s="76" customFormat="1" x14ac:dyDescent="0.35">
      <c r="B22" s="3" t="s">
        <v>14</v>
      </c>
      <c r="C22" s="13" t="s">
        <v>245</v>
      </c>
      <c r="D22" s="11" t="s">
        <v>246</v>
      </c>
      <c r="E22" s="13">
        <v>1</v>
      </c>
      <c r="F22" s="11">
        <v>60</v>
      </c>
      <c r="G22" s="13">
        <v>60</v>
      </c>
      <c r="H22" s="46">
        <v>60</v>
      </c>
    </row>
    <row r="23" spans="2:8" s="76" customFormat="1" x14ac:dyDescent="0.35">
      <c r="B23" s="3" t="s">
        <v>14</v>
      </c>
      <c r="C23" s="13" t="s">
        <v>274</v>
      </c>
      <c r="D23" s="11" t="s">
        <v>275</v>
      </c>
      <c r="E23" s="13">
        <v>1</v>
      </c>
      <c r="F23" s="11">
        <v>60</v>
      </c>
      <c r="G23" s="13">
        <v>60</v>
      </c>
      <c r="H23" s="46">
        <v>60</v>
      </c>
    </row>
    <row r="24" spans="2:8" s="76" customFormat="1" x14ac:dyDescent="0.35">
      <c r="B24" s="5" t="s">
        <v>14</v>
      </c>
      <c r="C24" s="14" t="s">
        <v>247</v>
      </c>
      <c r="D24" s="48" t="s">
        <v>246</v>
      </c>
      <c r="E24" s="14">
        <v>0</v>
      </c>
      <c r="F24" s="48">
        <v>0</v>
      </c>
      <c r="G24" s="14">
        <v>0</v>
      </c>
      <c r="H24" s="47">
        <v>0</v>
      </c>
    </row>
    <row r="25" spans="2:8" x14ac:dyDescent="0.35">
      <c r="B25" s="5"/>
      <c r="C25" s="14"/>
      <c r="D25" s="6"/>
      <c r="E25" s="14"/>
      <c r="F25" s="6" t="s">
        <v>21</v>
      </c>
      <c r="G25" s="14">
        <f>G14+G15+G16+G17+G18+G19+G20+G21+G22+G24</f>
        <v>1222.25</v>
      </c>
      <c r="H25" s="14">
        <f>H14+H15+H16+H17+H18+H19+H20+H21+H22+H23+H24</f>
        <v>1570</v>
      </c>
    </row>
    <row r="26" spans="2:8" ht="15" thickBot="1" x14ac:dyDescent="0.4">
      <c r="B26" s="18"/>
      <c r="C26" s="9"/>
      <c r="D26" s="18"/>
      <c r="E26" s="9"/>
      <c r="F26" s="20" t="s">
        <v>22</v>
      </c>
      <c r="G26" s="18">
        <f>G13+G25</f>
        <v>2047.75</v>
      </c>
      <c r="H26" s="10">
        <f>H13+H25</f>
        <v>2580</v>
      </c>
    </row>
    <row r="27" spans="2:8" ht="15" thickTop="1" x14ac:dyDescent="0.35"/>
    <row r="29" spans="2:8" x14ac:dyDescent="0.35">
      <c r="B29" t="s">
        <v>212</v>
      </c>
      <c r="G29" t="s">
        <v>74</v>
      </c>
      <c r="H29">
        <f>G26/H26</f>
        <v>0.79370155038759693</v>
      </c>
    </row>
    <row r="30" spans="2:8" x14ac:dyDescent="0.35">
      <c r="B30" t="s">
        <v>230</v>
      </c>
      <c r="D30" t="s">
        <v>188</v>
      </c>
    </row>
    <row r="31" spans="2:8" x14ac:dyDescent="0.35">
      <c r="B31" t="s">
        <v>231</v>
      </c>
      <c r="D31" t="s">
        <v>188</v>
      </c>
    </row>
    <row r="32" spans="2:8" x14ac:dyDescent="0.35">
      <c r="B32" t="s">
        <v>232</v>
      </c>
      <c r="D32" t="s">
        <v>222</v>
      </c>
    </row>
    <row r="33" spans="2:10" x14ac:dyDescent="0.35">
      <c r="B33" t="s">
        <v>233</v>
      </c>
      <c r="D33" t="s">
        <v>188</v>
      </c>
    </row>
    <row r="34" spans="2:10" x14ac:dyDescent="0.35">
      <c r="B34" t="s">
        <v>234</v>
      </c>
      <c r="D34" t="s">
        <v>236</v>
      </c>
    </row>
    <row r="35" spans="2:10" x14ac:dyDescent="0.35">
      <c r="B35" t="s">
        <v>235</v>
      </c>
      <c r="D35" t="s">
        <v>239</v>
      </c>
    </row>
    <row r="37" spans="2:10" x14ac:dyDescent="0.35">
      <c r="B37" s="57" t="s">
        <v>223</v>
      </c>
      <c r="C37" s="57"/>
      <c r="D37" s="71">
        <v>1831</v>
      </c>
    </row>
    <row r="39" spans="2:10" x14ac:dyDescent="0.35">
      <c r="B39" s="74" t="s">
        <v>238</v>
      </c>
      <c r="C39" s="74"/>
      <c r="D39" s="74"/>
      <c r="E39" s="74"/>
      <c r="F39" s="74"/>
      <c r="G39" s="74"/>
      <c r="H39" s="74"/>
      <c r="I39" s="74"/>
      <c r="J39" s="74"/>
    </row>
    <row r="40" spans="2:10" x14ac:dyDescent="0.35">
      <c r="B40" s="70"/>
      <c r="C40" s="74"/>
      <c r="D40" s="74"/>
      <c r="E40" s="74"/>
      <c r="F40" s="74"/>
      <c r="G40" s="74"/>
      <c r="H40" s="74"/>
      <c r="I40" s="74"/>
      <c r="J40" s="74"/>
    </row>
    <row r="41" spans="2:10" x14ac:dyDescent="0.35">
      <c r="B41" s="70"/>
      <c r="C41" s="74"/>
      <c r="D41" s="74"/>
      <c r="E41" s="74"/>
      <c r="F41" s="74"/>
      <c r="G41" s="74"/>
      <c r="H41" s="74"/>
      <c r="I41" s="74"/>
      <c r="J41" s="74"/>
    </row>
    <row r="42" spans="2:10" x14ac:dyDescent="0.35">
      <c r="B42" s="74"/>
      <c r="C42" s="74"/>
      <c r="D42" s="74"/>
      <c r="E42" s="74"/>
      <c r="F42" s="74"/>
      <c r="G42" s="74"/>
      <c r="H42" s="74"/>
      <c r="I42" s="74"/>
      <c r="J42" s="74"/>
    </row>
    <row r="43" spans="2:10" x14ac:dyDescent="0.35">
      <c r="B43" s="56" t="s">
        <v>194</v>
      </c>
      <c r="C43" s="56"/>
      <c r="D43" s="56"/>
      <c r="E43" s="56"/>
      <c r="F43" s="74"/>
      <c r="G43" s="74"/>
      <c r="H43" s="74"/>
      <c r="I43" s="74"/>
      <c r="J43" s="74"/>
    </row>
    <row r="44" spans="2:10" x14ac:dyDescent="0.35">
      <c r="B44" s="74" t="s">
        <v>195</v>
      </c>
      <c r="C44" s="74"/>
      <c r="D44" s="74"/>
      <c r="E44" s="74"/>
      <c r="F44" s="74"/>
      <c r="G44" s="74"/>
      <c r="H44" s="74"/>
      <c r="I44" s="74"/>
      <c r="J44" s="74"/>
    </row>
  </sheetData>
  <pageMargins left="0.7" right="0.7" top="0.75" bottom="0.75" header="0.3" footer="0.3"/>
  <pageSetup paperSize="9" scale="7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RETKOM</vt:lpstr>
      <vt:lpstr>Nordisk språk</vt:lpstr>
      <vt:lpstr>NOR-litt</vt:lpstr>
      <vt:lpstr>LING</vt:lpstr>
      <vt:lpstr>Middelalder</vt:lpstr>
      <vt:lpstr>'Nordisk språk'!Print_Area</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Hvaal Stenberg</dc:creator>
  <cp:lastModifiedBy>Jan Halvor Undlien</cp:lastModifiedBy>
  <cp:lastPrinted>2017-02-09T12:29:24Z</cp:lastPrinted>
  <dcterms:created xsi:type="dcterms:W3CDTF">2017-01-31T08:32:52Z</dcterms:created>
  <dcterms:modified xsi:type="dcterms:W3CDTF">2017-03-07T14:26:45Z</dcterms:modified>
</cp:coreProperties>
</file>